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0775" windowHeight="10680"/>
  </bookViews>
  <sheets>
    <sheet name="Rekapitulace stavby" sheetId="1" r:id="rId1"/>
    <sheet name="SO-01 - Založení LBK 198" sheetId="2" r:id="rId2"/>
    <sheet name="SO-02 - Založení LBK 201" sheetId="3" r:id="rId3"/>
    <sheet name="SO-03.1 - Péče dokončovac..." sheetId="4" r:id="rId4"/>
    <sheet name="SO-03.2 - Péče rozvojová ..." sheetId="5" r:id="rId5"/>
    <sheet name="SO-04.1 - Péče dokončovac..." sheetId="6" r:id="rId6"/>
    <sheet name="SO-04.2 - Péče rozvojová ..." sheetId="7" r:id="rId7"/>
    <sheet name="VON - Vedlejší a ostatní ..." sheetId="8" r:id="rId8"/>
    <sheet name="Pokyny pro vyplnění" sheetId="9" r:id="rId9"/>
  </sheets>
  <definedNames>
    <definedName name="_xlnm._FilterDatabase" localSheetId="1" hidden="1">'SO-01 - Založení LBK 198'!$C$81:$K$165</definedName>
    <definedName name="_xlnm._FilterDatabase" localSheetId="2" hidden="1">'SO-02 - Založení LBK 201'!$C$81:$K$154</definedName>
    <definedName name="_xlnm._FilterDatabase" localSheetId="3" hidden="1">'SO-03.1 - Péče dokončovac...'!$C$87:$K$128</definedName>
    <definedName name="_xlnm._FilterDatabase" localSheetId="4" hidden="1">'SO-03.2 - Péče rozvojová ...'!$C$87:$K$139</definedName>
    <definedName name="_xlnm._FilterDatabase" localSheetId="5" hidden="1">'SO-04.1 - Péče dokončovac...'!$C$87:$K$125</definedName>
    <definedName name="_xlnm._FilterDatabase" localSheetId="6" hidden="1">'SO-04.2 - Péče rozvojová ...'!$C$87:$K$136</definedName>
    <definedName name="_xlnm._FilterDatabase" localSheetId="7" hidden="1">'VON - Vedlejší a ostatní ...'!$C$80:$K$92</definedName>
    <definedName name="_xlnm.Print_Titles" localSheetId="0">'Rekapitulace stavby'!$52:$52</definedName>
    <definedName name="_xlnm.Print_Titles" localSheetId="1">'SO-01 - Založení LBK 198'!$81:$81</definedName>
    <definedName name="_xlnm.Print_Titles" localSheetId="2">'SO-02 - Založení LBK 201'!$81:$81</definedName>
    <definedName name="_xlnm.Print_Titles" localSheetId="3">'SO-03.1 - Péče dokončovac...'!$87:$87</definedName>
    <definedName name="_xlnm.Print_Titles" localSheetId="4">'SO-03.2 - Péče rozvojová ...'!$87:$87</definedName>
    <definedName name="_xlnm.Print_Titles" localSheetId="5">'SO-04.1 - Péče dokončovac...'!$87:$87</definedName>
    <definedName name="_xlnm.Print_Titles" localSheetId="6">'SO-04.2 - Péče rozvojová ...'!$87:$87</definedName>
    <definedName name="_xlnm.Print_Titles" localSheetId="7">'VON - Vedlejší a ostatní ...'!$80:$80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stavby'!$C$42:$AQ$64</definedName>
    <definedName name="_xlnm.Print_Area" localSheetId="1">'SO-01 - Založení LBK 198'!$C$4:$J$39,'SO-01 - Založení LBK 198'!$C$45:$J$63,'SO-01 - Založení LBK 198'!$C$69:$K$165</definedName>
    <definedName name="_xlnm.Print_Area" localSheetId="2">'SO-02 - Založení LBK 201'!$C$4:$J$39,'SO-02 - Založení LBK 201'!$C$45:$J$63,'SO-02 - Založení LBK 201'!$C$69:$K$154</definedName>
    <definedName name="_xlnm.Print_Area" localSheetId="3">'SO-03.1 - Péče dokončovac...'!$C$4:$J$41,'SO-03.1 - Péče dokončovac...'!$C$47:$J$67,'SO-03.1 - Péče dokončovac...'!$C$73:$K$128</definedName>
    <definedName name="_xlnm.Print_Area" localSheetId="4">'SO-03.2 - Péče rozvojová ...'!$C$4:$J$41,'SO-03.2 - Péče rozvojová ...'!$C$47:$J$67,'SO-03.2 - Péče rozvojová ...'!$C$73:$K$139</definedName>
    <definedName name="_xlnm.Print_Area" localSheetId="5">'SO-04.1 - Péče dokončovac...'!$C$4:$J$41,'SO-04.1 - Péče dokončovac...'!$C$47:$J$67,'SO-04.1 - Péče dokončovac...'!$C$73:$K$125</definedName>
    <definedName name="_xlnm.Print_Area" localSheetId="6">'SO-04.2 - Péče rozvojová ...'!$C$4:$J$41,'SO-04.2 - Péče rozvojová ...'!$C$47:$J$67,'SO-04.2 - Péče rozvojová ...'!$C$73:$K$136</definedName>
    <definedName name="_xlnm.Print_Area" localSheetId="7">'VON - Vedlejší a ostatní ...'!$C$4:$J$39,'VON - Vedlejší a ostatní ...'!$C$45:$J$62,'VON - Vedlejší a ostatní ...'!$C$68:$K$92</definedName>
  </definedNames>
  <calcPr calcId="125725"/>
  <fileRecoveryPr repairLoad="1"/>
</workbook>
</file>

<file path=xl/calcChain.xml><?xml version="1.0" encoding="utf-8"?>
<calcChain xmlns="http://schemas.openxmlformats.org/spreadsheetml/2006/main">
  <c r="J37" i="8"/>
  <c r="J36"/>
  <c r="AY63" i="1"/>
  <c r="J35" i="8"/>
  <c r="AX63" i="1"/>
  <c r="BI90" i="8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55" s="1"/>
  <c r="J23"/>
  <c r="J18"/>
  <c r="E18"/>
  <c r="F78" s="1"/>
  <c r="J17"/>
  <c r="J12"/>
  <c r="J75"/>
  <c r="E7"/>
  <c r="E71" s="1"/>
  <c r="J39" i="7"/>
  <c r="J38"/>
  <c r="AY62" i="1" s="1"/>
  <c r="J37" i="7"/>
  <c r="AX62" i="1"/>
  <c r="BI134" i="7"/>
  <c r="BH134"/>
  <c r="BG134"/>
  <c r="BF134"/>
  <c r="T134"/>
  <c r="T133" s="1"/>
  <c r="R134"/>
  <c r="R133"/>
  <c r="P134"/>
  <c r="P133" s="1"/>
  <c r="BI130"/>
  <c r="BH130"/>
  <c r="BG130"/>
  <c r="BF130"/>
  <c r="T130"/>
  <c r="R130"/>
  <c r="P130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56"/>
  <c r="E7"/>
  <c r="E76" s="1"/>
  <c r="J39" i="6"/>
  <c r="J38"/>
  <c r="AY61" i="1"/>
  <c r="J37" i="6"/>
  <c r="AX61" i="1"/>
  <c r="BI123" i="6"/>
  <c r="BH123"/>
  <c r="BG123"/>
  <c r="BF123"/>
  <c r="T123"/>
  <c r="T122"/>
  <c r="R123"/>
  <c r="R122"/>
  <c r="P123"/>
  <c r="P122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82" s="1"/>
  <c r="E7"/>
  <c r="E76"/>
  <c r="J39" i="5"/>
  <c r="J38"/>
  <c r="AY59" i="1" s="1"/>
  <c r="J37" i="5"/>
  <c r="AX59" i="1" s="1"/>
  <c r="BI137" i="5"/>
  <c r="BH137"/>
  <c r="BG137"/>
  <c r="BF137"/>
  <c r="T137"/>
  <c r="T136" s="1"/>
  <c r="R137"/>
  <c r="R136" s="1"/>
  <c r="P137"/>
  <c r="P136" s="1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82"/>
  <c r="E7"/>
  <c r="E76"/>
  <c r="J39" i="4"/>
  <c r="J38"/>
  <c r="AY58" i="1" s="1"/>
  <c r="J37" i="4"/>
  <c r="AX58" i="1" s="1"/>
  <c r="BI126" i="4"/>
  <c r="BH126"/>
  <c r="BG126"/>
  <c r="BF126"/>
  <c r="T126"/>
  <c r="T125" s="1"/>
  <c r="R126"/>
  <c r="R125" s="1"/>
  <c r="P126"/>
  <c r="P125" s="1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56"/>
  <c r="E7"/>
  <c r="E76"/>
  <c r="J37" i="3"/>
  <c r="J36"/>
  <c r="AY56" i="1" s="1"/>
  <c r="J35" i="3"/>
  <c r="AX56" i="1"/>
  <c r="BI152" i="3"/>
  <c r="BH152"/>
  <c r="BG152"/>
  <c r="BF152"/>
  <c r="T152"/>
  <c r="T151" s="1"/>
  <c r="R152"/>
  <c r="R151"/>
  <c r="P152"/>
  <c r="P151" s="1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52" s="1"/>
  <c r="E7"/>
  <c r="E48"/>
  <c r="J37" i="2"/>
  <c r="J36"/>
  <c r="AY55" i="1"/>
  <c r="J35" i="2"/>
  <c r="AX55" i="1" s="1"/>
  <c r="BI163" i="2"/>
  <c r="BH163"/>
  <c r="BG163"/>
  <c r="BF163"/>
  <c r="T163"/>
  <c r="T162" s="1"/>
  <c r="R163"/>
  <c r="R162" s="1"/>
  <c r="P163"/>
  <c r="P162" s="1"/>
  <c r="BI159"/>
  <c r="BH159"/>
  <c r="BG159"/>
  <c r="BF159"/>
  <c r="T159"/>
  <c r="R159"/>
  <c r="P159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76" s="1"/>
  <c r="E7"/>
  <c r="E72"/>
  <c r="L50" i="1"/>
  <c r="AM50"/>
  <c r="AM49"/>
  <c r="L49"/>
  <c r="AM47"/>
  <c r="L47"/>
  <c r="L45"/>
  <c r="L44"/>
  <c r="BK150" i="2"/>
  <c r="J109"/>
  <c r="J159"/>
  <c r="J142" i="3"/>
  <c r="J124"/>
  <c r="BK122" i="4"/>
  <c r="J99" i="5"/>
  <c r="BK109" i="6"/>
  <c r="BK91"/>
  <c r="J95" i="7"/>
  <c r="J156" i="2"/>
  <c r="J127"/>
  <c r="J85"/>
  <c r="BK148" i="3"/>
  <c r="J101"/>
  <c r="BK109" i="4"/>
  <c r="BK133" i="5"/>
  <c r="BK99"/>
  <c r="BK119" i="6"/>
  <c r="BK95" i="7"/>
  <c r="BK103"/>
  <c r="BK144" i="2"/>
  <c r="BK112"/>
  <c r="AS60" i="1"/>
  <c r="J109" i="4"/>
  <c r="BK130" i="5"/>
  <c r="J91"/>
  <c r="BK123" i="6"/>
  <c r="BK120" i="7"/>
  <c r="J116"/>
  <c r="BK87" i="8"/>
  <c r="J135" i="2"/>
  <c r="BK109"/>
  <c r="BK119" i="3"/>
  <c r="BK108"/>
  <c r="BK142"/>
  <c r="J103" i="4"/>
  <c r="J124" i="5"/>
  <c r="J123" i="6"/>
  <c r="J134" i="7"/>
  <c r="J107"/>
  <c r="J132" i="2"/>
  <c r="J89"/>
  <c r="J152" i="3"/>
  <c r="BK111"/>
  <c r="BK101"/>
  <c r="BK91" i="4"/>
  <c r="BK120" i="5"/>
  <c r="J95"/>
  <c r="J99" i="7"/>
  <c r="BK90" i="8"/>
  <c r="BK132" i="2"/>
  <c r="J112"/>
  <c r="BK97"/>
  <c r="J111" i="3"/>
  <c r="BK152"/>
  <c r="J106" i="4"/>
  <c r="J116" i="5"/>
  <c r="BK107"/>
  <c r="BK95" i="6"/>
  <c r="BK124" i="7"/>
  <c r="BK163" i="2"/>
  <c r="BK119"/>
  <c r="BK89"/>
  <c r="BK136" i="3"/>
  <c r="J136"/>
  <c r="J108"/>
  <c r="J122" i="4"/>
  <c r="BK103" i="5"/>
  <c r="BK116"/>
  <c r="BK103" i="6"/>
  <c r="BK116" i="7"/>
  <c r="BK134"/>
  <c r="J87" i="8"/>
  <c r="BK124" i="2"/>
  <c r="BK101"/>
  <c r="AS57" i="1"/>
  <c r="J104" i="3"/>
  <c r="BK99" i="4"/>
  <c r="BK124" i="5"/>
  <c r="J106" i="6"/>
  <c r="BK113" i="7"/>
  <c r="BK84" i="8"/>
  <c r="J144" i="2"/>
  <c r="BK116"/>
  <c r="BK131" i="3"/>
  <c r="BK124"/>
  <c r="J119" i="4"/>
  <c r="BK119"/>
  <c r="J107" i="5"/>
  <c r="J103" i="6"/>
  <c r="J124" i="7"/>
  <c r="J84" i="8"/>
  <c r="J119" i="2"/>
  <c r="J93"/>
  <c r="BK156"/>
  <c r="J116" i="3"/>
  <c r="J119"/>
  <c r="J95" i="4"/>
  <c r="BK137" i="5"/>
  <c r="J120"/>
  <c r="J99" i="6"/>
  <c r="J103" i="7"/>
  <c r="BK135" i="2"/>
  <c r="J105"/>
  <c r="J127" i="3"/>
  <c r="BK104"/>
  <c r="BK127"/>
  <c r="J113" i="4"/>
  <c r="BK113" i="5"/>
  <c r="J109" i="6"/>
  <c r="J113"/>
  <c r="J130" i="7"/>
  <c r="J113"/>
  <c r="J150" i="2"/>
  <c r="J116"/>
  <c r="BK93"/>
  <c r="J89" i="3"/>
  <c r="BK89"/>
  <c r="J99" i="4"/>
  <c r="BK95"/>
  <c r="J103" i="5"/>
  <c r="J95" i="6"/>
  <c r="BK99" i="7"/>
  <c r="J34" i="8"/>
  <c r="J124" i="2"/>
  <c r="J101"/>
  <c r="BK159"/>
  <c r="BK97" i="3"/>
  <c r="J148"/>
  <c r="BK113" i="4"/>
  <c r="J91"/>
  <c r="J130" i="5"/>
  <c r="J119" i="6"/>
  <c r="J120" i="7"/>
  <c r="J90" i="8"/>
  <c r="J139" i="2"/>
  <c r="BK105"/>
  <c r="J163"/>
  <c r="J85" i="3"/>
  <c r="BK116"/>
  <c r="BK106" i="4"/>
  <c r="J113" i="5"/>
  <c r="J137"/>
  <c r="BK106" i="6"/>
  <c r="BK99"/>
  <c r="J91" i="7"/>
  <c r="BK127" i="2"/>
  <c r="J97"/>
  <c r="BK93" i="3"/>
  <c r="J93"/>
  <c r="BK85"/>
  <c r="BK103" i="4"/>
  <c r="J133" i="5"/>
  <c r="BK95"/>
  <c r="J91" i="6"/>
  <c r="BK107" i="7"/>
  <c r="BK91"/>
  <c r="BK139" i="2"/>
  <c r="BK85"/>
  <c r="J131" i="3"/>
  <c r="J97"/>
  <c r="BK126" i="4"/>
  <c r="J126"/>
  <c r="BK91" i="5"/>
  <c r="BK113" i="6"/>
  <c r="BK130" i="7"/>
  <c r="P84" i="2" l="1"/>
  <c r="P83"/>
  <c r="P82" s="1"/>
  <c r="AU55" i="1" s="1"/>
  <c r="BK84" i="3"/>
  <c r="J84"/>
  <c r="J61" s="1"/>
  <c r="P90" i="4"/>
  <c r="P89" s="1"/>
  <c r="P88" s="1"/>
  <c r="AU58" i="1" s="1"/>
  <c r="P90" i="5"/>
  <c r="P89" s="1"/>
  <c r="P88" s="1"/>
  <c r="AU59" i="1" s="1"/>
  <c r="R90" i="6"/>
  <c r="R89" s="1"/>
  <c r="R88" s="1"/>
  <c r="BK90" i="7"/>
  <c r="R90"/>
  <c r="R89" s="1"/>
  <c r="R88" s="1"/>
  <c r="R84" i="2"/>
  <c r="R83"/>
  <c r="R82" s="1"/>
  <c r="T84" i="3"/>
  <c r="T83" s="1"/>
  <c r="T82" s="1"/>
  <c r="T90" i="4"/>
  <c r="T89"/>
  <c r="T88" s="1"/>
  <c r="BK90" i="5"/>
  <c r="J90" s="1"/>
  <c r="J65" s="1"/>
  <c r="T90" i="6"/>
  <c r="T89"/>
  <c r="T88" s="1"/>
  <c r="P90" i="7"/>
  <c r="P89" s="1"/>
  <c r="P88" s="1"/>
  <c r="AU62" i="1" s="1"/>
  <c r="T90" i="7"/>
  <c r="T89" s="1"/>
  <c r="T88" s="1"/>
  <c r="P83" i="8"/>
  <c r="P82"/>
  <c r="P81" s="1"/>
  <c r="AU63" i="1" s="1"/>
  <c r="BK84" i="2"/>
  <c r="J84"/>
  <c r="J61" s="1"/>
  <c r="R84" i="3"/>
  <c r="R83" s="1"/>
  <c r="R82" s="1"/>
  <c r="R90" i="4"/>
  <c r="R89"/>
  <c r="R88" s="1"/>
  <c r="T90" i="5"/>
  <c r="T89" s="1"/>
  <c r="T88" s="1"/>
  <c r="P90" i="6"/>
  <c r="P89"/>
  <c r="P88" s="1"/>
  <c r="AU61" i="1" s="1"/>
  <c r="R83" i="8"/>
  <c r="R82"/>
  <c r="R81" s="1"/>
  <c r="T84" i="2"/>
  <c r="T83" s="1"/>
  <c r="T82" s="1"/>
  <c r="P84" i="3"/>
  <c r="P83"/>
  <c r="P82" s="1"/>
  <c r="AU56" i="1" s="1"/>
  <c r="BK90" i="4"/>
  <c r="R90" i="5"/>
  <c r="R89" s="1"/>
  <c r="R88" s="1"/>
  <c r="BK90" i="6"/>
  <c r="J90"/>
  <c r="J65" s="1"/>
  <c r="BK83" i="8"/>
  <c r="J83" s="1"/>
  <c r="J61" s="1"/>
  <c r="T83"/>
  <c r="T82"/>
  <c r="T81" s="1"/>
  <c r="BK162" i="2"/>
  <c r="J162" s="1"/>
  <c r="J62" s="1"/>
  <c r="BK151" i="3"/>
  <c r="J151"/>
  <c r="J62" s="1"/>
  <c r="BK133" i="7"/>
  <c r="J133" s="1"/>
  <c r="J66" s="1"/>
  <c r="BK136" i="5"/>
  <c r="J136"/>
  <c r="J66" s="1"/>
  <c r="BK125" i="4"/>
  <c r="J125" s="1"/>
  <c r="J66" s="1"/>
  <c r="BK122" i="6"/>
  <c r="J122"/>
  <c r="J66" s="1"/>
  <c r="J90" i="7"/>
  <c r="J65" s="1"/>
  <c r="E48" i="8"/>
  <c r="J52"/>
  <c r="F55"/>
  <c r="J78"/>
  <c r="BE84"/>
  <c r="BE87"/>
  <c r="BE90"/>
  <c r="AW63" i="1"/>
  <c r="J59" i="7"/>
  <c r="BE99"/>
  <c r="BE103"/>
  <c r="E50"/>
  <c r="J82"/>
  <c r="BE120"/>
  <c r="F59"/>
  <c r="BE91"/>
  <c r="BE95"/>
  <c r="BE107"/>
  <c r="BE116"/>
  <c r="BE124"/>
  <c r="BE134"/>
  <c r="BE113"/>
  <c r="BE130"/>
  <c r="BK89" i="5"/>
  <c r="J89"/>
  <c r="J64" s="1"/>
  <c r="J56" i="6"/>
  <c r="J59"/>
  <c r="BE91"/>
  <c r="BE95"/>
  <c r="BE109"/>
  <c r="BE119"/>
  <c r="BE123"/>
  <c r="E50"/>
  <c r="F59"/>
  <c r="BE103"/>
  <c r="BE99"/>
  <c r="BE106"/>
  <c r="BE113"/>
  <c r="E50" i="5"/>
  <c r="J59"/>
  <c r="BE91"/>
  <c r="BE95"/>
  <c r="BE103"/>
  <c r="BE113"/>
  <c r="BE124"/>
  <c r="BE130"/>
  <c r="J90" i="4"/>
  <c r="J65"/>
  <c r="J56" i="5"/>
  <c r="F59"/>
  <c r="BE133"/>
  <c r="BE99"/>
  <c r="BE107"/>
  <c r="BE116"/>
  <c r="BE120"/>
  <c r="BE137"/>
  <c r="E50" i="4"/>
  <c r="J82"/>
  <c r="BE99"/>
  <c r="BE109"/>
  <c r="BE113"/>
  <c r="BE126"/>
  <c r="BE106"/>
  <c r="J59"/>
  <c r="BE95"/>
  <c r="BE119"/>
  <c r="BE122"/>
  <c r="F59"/>
  <c r="BE91"/>
  <c r="BE103"/>
  <c r="E72" i="3"/>
  <c r="F79"/>
  <c r="BE89"/>
  <c r="BE152"/>
  <c r="J76"/>
  <c r="BE85"/>
  <c r="BE104"/>
  <c r="BE108"/>
  <c r="BE111"/>
  <c r="BE119"/>
  <c r="BE127"/>
  <c r="BE142"/>
  <c r="J55"/>
  <c r="BE93"/>
  <c r="BE116"/>
  <c r="BE148"/>
  <c r="BE97"/>
  <c r="BE101"/>
  <c r="BE124"/>
  <c r="BE131"/>
  <c r="BE136"/>
  <c r="BE150" i="2"/>
  <c r="BE156"/>
  <c r="BE159"/>
  <c r="E48"/>
  <c r="J52"/>
  <c r="F55"/>
  <c r="J55"/>
  <c r="BE85"/>
  <c r="BE89"/>
  <c r="BE93"/>
  <c r="BE97"/>
  <c r="BE101"/>
  <c r="BE105"/>
  <c r="BE109"/>
  <c r="BE112"/>
  <c r="BE116"/>
  <c r="BE119"/>
  <c r="BE124"/>
  <c r="BE127"/>
  <c r="BE132"/>
  <c r="BE135"/>
  <c r="BE139"/>
  <c r="BE144"/>
  <c r="BE163"/>
  <c r="F36" i="3"/>
  <c r="BC56" i="1" s="1"/>
  <c r="F38" i="7"/>
  <c r="BC62" i="1" s="1"/>
  <c r="F37" i="4"/>
  <c r="BB58" i="1" s="1"/>
  <c r="F39" i="5"/>
  <c r="BD59" i="1" s="1"/>
  <c r="J36" i="4"/>
  <c r="AW58" i="1" s="1"/>
  <c r="J36" i="7"/>
  <c r="AW62" i="1" s="1"/>
  <c r="J34" i="3"/>
  <c r="AW56" i="1" s="1"/>
  <c r="F38" i="5"/>
  <c r="BC59" i="1" s="1"/>
  <c r="F34" i="8"/>
  <c r="BA63" i="1" s="1"/>
  <c r="F37" i="3"/>
  <c r="BD56" i="1" s="1"/>
  <c r="F36" i="6"/>
  <c r="BA61" i="1" s="1"/>
  <c r="F35" i="3"/>
  <c r="BB56" i="1" s="1"/>
  <c r="J36" i="6"/>
  <c r="AW61" i="1" s="1"/>
  <c r="F36" i="8"/>
  <c r="BC63" i="1" s="1"/>
  <c r="AS54"/>
  <c r="J36" i="5"/>
  <c r="AW59" i="1"/>
  <c r="F38" i="6"/>
  <c r="BC61" i="1"/>
  <c r="F36" i="2"/>
  <c r="BC55" i="1"/>
  <c r="F39" i="7"/>
  <c r="BD62" i="1"/>
  <c r="F34" i="2"/>
  <c r="BA55" i="1"/>
  <c r="F35" i="8"/>
  <c r="BB63" i="1"/>
  <c r="F37" i="2"/>
  <c r="BD55" i="1"/>
  <c r="F37" i="7"/>
  <c r="BB62" i="1"/>
  <c r="F34" i="3"/>
  <c r="BA56" i="1"/>
  <c r="F37" i="8"/>
  <c r="BD63" i="1"/>
  <c r="F36" i="4"/>
  <c r="BA58" i="1"/>
  <c r="F37" i="5"/>
  <c r="BB59" i="1"/>
  <c r="F36" i="5"/>
  <c r="BA59" i="1"/>
  <c r="F37" i="6"/>
  <c r="BB61" i="1"/>
  <c r="F35" i="2"/>
  <c r="BB55" i="1"/>
  <c r="J34" i="2"/>
  <c r="AW55" i="1"/>
  <c r="F38" i="4"/>
  <c r="BC58" i="1"/>
  <c r="F36" i="7"/>
  <c r="BA62" i="1"/>
  <c r="F39" i="4"/>
  <c r="BD58" i="1"/>
  <c r="F39" i="6"/>
  <c r="BD61" i="1"/>
  <c r="BK89" i="7" l="1"/>
  <c r="BK88"/>
  <c r="J88"/>
  <c r="J63" s="1"/>
  <c r="BK89" i="4"/>
  <c r="J89"/>
  <c r="J64"/>
  <c r="BK82" i="8"/>
  <c r="BK81" s="1"/>
  <c r="J81" s="1"/>
  <c r="J30" s="1"/>
  <c r="AG63" i="1" s="1"/>
  <c r="BK83" i="2"/>
  <c r="J83" s="1"/>
  <c r="J60" s="1"/>
  <c r="BK83" i="3"/>
  <c r="J83"/>
  <c r="J60" s="1"/>
  <c r="BK89" i="6"/>
  <c r="J89"/>
  <c r="J64"/>
  <c r="BK88" i="5"/>
  <c r="J88" s="1"/>
  <c r="J63" s="1"/>
  <c r="AU60" i="1"/>
  <c r="F35" i="6"/>
  <c r="AZ61" i="1" s="1"/>
  <c r="BA57"/>
  <c r="AW57"/>
  <c r="BA60"/>
  <c r="AW60" s="1"/>
  <c r="J33" i="8"/>
  <c r="AV63" i="1"/>
  <c r="AT63" s="1"/>
  <c r="J33" i="2"/>
  <c r="AV55" i="1"/>
  <c r="AT55"/>
  <c r="BB57"/>
  <c r="AX57" s="1"/>
  <c r="BD60"/>
  <c r="F33" i="2"/>
  <c r="AZ55" i="1" s="1"/>
  <c r="F35" i="5"/>
  <c r="AZ59" i="1"/>
  <c r="J35" i="6"/>
  <c r="AV61" i="1" s="1"/>
  <c r="AT61" s="1"/>
  <c r="J35" i="5"/>
  <c r="AV59" i="1"/>
  <c r="AT59" s="1"/>
  <c r="F35" i="4"/>
  <c r="AZ58" i="1"/>
  <c r="F33" i="3"/>
  <c r="AZ56" i="1" s="1"/>
  <c r="BD57"/>
  <c r="J35" i="7"/>
  <c r="AV62" i="1"/>
  <c r="AT62" s="1"/>
  <c r="BC57"/>
  <c r="AY57"/>
  <c r="BB60"/>
  <c r="AX60" s="1"/>
  <c r="F33" i="8"/>
  <c r="AZ63" i="1"/>
  <c r="BC60"/>
  <c r="AY60" s="1"/>
  <c r="AU57"/>
  <c r="AU54" s="1"/>
  <c r="J35" i="4"/>
  <c r="AV58" i="1"/>
  <c r="AT58"/>
  <c r="J33" i="3"/>
  <c r="AV56" i="1" s="1"/>
  <c r="AT56" s="1"/>
  <c r="F35" i="7"/>
  <c r="AZ62" i="1" s="1"/>
  <c r="BK88" i="4" l="1"/>
  <c r="J88"/>
  <c r="J63" s="1"/>
  <c r="BK88" i="6"/>
  <c r="J88" s="1"/>
  <c r="J63" s="1"/>
  <c r="J59" i="8"/>
  <c r="J82"/>
  <c r="J60" s="1"/>
  <c r="J89" i="7"/>
  <c r="J64" s="1"/>
  <c r="BK82" i="2"/>
  <c r="J82" s="1"/>
  <c r="J30" s="1"/>
  <c r="AG55" i="1" s="1"/>
  <c r="BK82" i="3"/>
  <c r="J82" s="1"/>
  <c r="J30" s="1"/>
  <c r="AG56" i="1" s="1"/>
  <c r="J39" i="8"/>
  <c r="AN63" i="1"/>
  <c r="J32" i="7"/>
  <c r="AG62" i="1" s="1"/>
  <c r="BD54"/>
  <c r="W33" s="1"/>
  <c r="BA54"/>
  <c r="W30" s="1"/>
  <c r="AZ60"/>
  <c r="AV60" s="1"/>
  <c r="AT60" s="1"/>
  <c r="J32" i="5"/>
  <c r="AG59" i="1" s="1"/>
  <c r="BC54"/>
  <c r="W32"/>
  <c r="AZ57"/>
  <c r="AV57" s="1"/>
  <c r="AT57" s="1"/>
  <c r="BB54"/>
  <c r="AX54" s="1"/>
  <c r="J39" i="2" l="1"/>
  <c r="J39" i="3"/>
  <c r="J41" i="7"/>
  <c r="J59" i="2"/>
  <c r="J59" i="3"/>
  <c r="J41" i="5"/>
  <c r="AN59" i="1"/>
  <c r="AN55"/>
  <c r="AN62"/>
  <c r="AN56"/>
  <c r="AZ54"/>
  <c r="W29" s="1"/>
  <c r="AY54"/>
  <c r="J32" i="4"/>
  <c r="AG58" i="1" s="1"/>
  <c r="AN58" s="1"/>
  <c r="AW54"/>
  <c r="AK30"/>
  <c r="W31"/>
  <c r="J32" i="6"/>
  <c r="AG61" i="1" s="1"/>
  <c r="AG60" s="1"/>
  <c r="J41" i="6" l="1"/>
  <c r="J41" i="4"/>
  <c r="AN61" i="1"/>
  <c r="AN60"/>
  <c r="AG57"/>
  <c r="AV54"/>
  <c r="AK29" s="1"/>
  <c r="AN57" l="1"/>
  <c r="AG54"/>
  <c r="AK26" s="1"/>
  <c r="AK35" s="1"/>
  <c r="AT54"/>
  <c r="AN54" l="1"/>
</calcChain>
</file>

<file path=xl/sharedStrings.xml><?xml version="1.0" encoding="utf-8"?>
<sst xmlns="http://schemas.openxmlformats.org/spreadsheetml/2006/main" count="4019" uniqueCount="628">
  <si>
    <t>Export Komplet</t>
  </si>
  <si>
    <t>VZ</t>
  </si>
  <si>
    <t>2.0</t>
  </si>
  <si>
    <t>ZAMOK</t>
  </si>
  <si>
    <t>False</t>
  </si>
  <si>
    <t>{5d3802d1-d9e2-4109-bd87-ad80ba767ff1}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</si>
  <si>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</si>
  <si>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</si>
  <si>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</si>
  <si>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</si>
  <si>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</si>
  <si>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</si>
  <si>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</si>
  <si>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</si>
  <si>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SYN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</si>
  <si>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</si>
  <si>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</si>
  <si>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PD na doplnění biokoridorů v k.ú. Jítrava</t>
  </si>
  <si>
    <t>KSO:</t>
  </si>
  <si>
    <t/>
  </si>
  <si>
    <t>CC-CZ:</t>
  </si>
  <si>
    <t>Místo:</t>
  </si>
  <si>
    <t xml:space="preserve"> </t>
  </si>
  <si>
    <t>Datum:</t>
  </si>
  <si>
    <t>12. 7. 2022</t>
  </si>
  <si>
    <t>Zadavatel:</t>
  </si>
  <si>
    <t>IČ:</t>
  </si>
  <si>
    <t>ČR-SPÚ, Pobočka Liberec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</si>
  <si>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</si>
  <si>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</si>
  <si>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</si>
  <si>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</si>
  <si>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</si>
  <si>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</si>
  <si>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</si>
  <si>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</si>
  <si>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</si>
  <si>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</si>
  <si>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</si>
  <si>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</si>
  <si>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</si>
  <si>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</si>
  <si>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</si>
  <si>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</si>
  <si>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</si>
  <si>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</si>
  <si>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</si>
  <si>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</si>
  <si>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</si>
  <si>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</si>
  <si>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</si>
  <si>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</si>
  <si>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</si>
  <si>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</si>
  <si>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</si>
  <si>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</si>
  <si>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</si>
  <si>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</si>
  <si>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</si>
  <si>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</si>
  <si>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</si>
  <si>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</si>
  <si>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</si>
  <si>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</si>
  <si>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</si>
  <si>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</si>
  <si>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</si>
  <si>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</si>
  <si>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</si>
  <si>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</si>
  <si>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</si>
  <si>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</si>
  <si>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</si>
  <si>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</si>
  <si>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</si>
  <si>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</si>
  <si>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</si>
  <si>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Založení LBK 198</t>
  </si>
  <si>
    <t>STA</t>
  </si>
  <si>
    <t>1</t>
  </si>
  <si>
    <t>{8e547f79-112f-4c18-b7e8-c0aa6c477b3d}</t>
  </si>
  <si>
    <t>823 2</t>
  </si>
  <si>
    <t>2</t>
  </si>
  <si>
    <t>SO-02</t>
  </si>
  <si>
    <t>Založení LBK 201</t>
  </si>
  <si>
    <t>{90f0d5c0-4def-4081-96c2-7744c9f52f8b}</t>
  </si>
  <si>
    <t>SO-03</t>
  </si>
  <si>
    <t>Následná péče LBK 198</t>
  </si>
  <si>
    <t>{d2a260af-6237-4f5c-8fd9-225aa69e41a7}</t>
  </si>
  <si>
    <t>SO-03.1</t>
  </si>
  <si>
    <t>Péče dokončovací 1. rok LBK 198</t>
  </si>
  <si>
    <t>Soupis</t>
  </si>
  <si>
    <t>{61df89f2-c90a-483b-9c12-cb2bffd2359a}</t>
  </si>
  <si>
    <t>SO-03.2</t>
  </si>
  <si>
    <t>Péče rozvojová 2.-3. rok LBK 198</t>
  </si>
  <si>
    <t>{8aba8604-e143-4070-ba35-193197d3f41a}</t>
  </si>
  <si>
    <t>SO-04</t>
  </si>
  <si>
    <t>Následná péče LBK 201</t>
  </si>
  <si>
    <t>{bb639e59-6737-433c-9825-3698e13d53e0}</t>
  </si>
  <si>
    <t>SO-04.1</t>
  </si>
  <si>
    <t>Péče dokončovací 1. rok LBK 201</t>
  </si>
  <si>
    <t>{b582ff20-fca5-440c-8b0b-381349dae37c}</t>
  </si>
  <si>
    <t>SO-04.2</t>
  </si>
  <si>
    <t>Péče rozvojová 2.-3. rok LBK 201</t>
  </si>
  <si>
    <t>{aaed5bc5-d361-4090-acd7-7a4527db90ca}</t>
  </si>
  <si>
    <t>VON</t>
  </si>
  <si>
    <t>Vedlejší a ostatní náklady</t>
  </si>
  <si>
    <t>{e760c31d-a7b1-423a-b221-8baba9a12df2}</t>
  </si>
  <si>
    <t>KRYCÍ LIST SOUPISU PRACÍ</t>
  </si>
  <si>
    <t>Objekt:</t>
  </si>
  <si>
    <t>SO-01 - Založení LBK 198</t>
  </si>
  <si>
    <t>Agroprojekce Litomyšl, s.r.o.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</si>
  <si>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</si>
  <si>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</si>
  <si>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</si>
  <si>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</si>
  <si>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</si>
  <si>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</si>
  <si>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</si>
  <si>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</si>
  <si>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</si>
  <si>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</si>
  <si>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</si>
  <si>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</si>
  <si>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</si>
  <si>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</si>
  <si>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</si>
  <si>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</si>
  <si>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</si>
  <si>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</si>
  <si>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</si>
  <si>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</si>
  <si>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</si>
  <si>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</si>
  <si>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</si>
  <si>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</si>
  <si>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</si>
  <si>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</si>
  <si>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 do 10000 m2 s odvozem do 20 km v rovině a svahu do 1:5</t>
  </si>
  <si>
    <t>m2</t>
  </si>
  <si>
    <t>CS ÚRS 2022 02</t>
  </si>
  <si>
    <t>4</t>
  </si>
  <si>
    <t>-1885758347</t>
  </si>
  <si>
    <t>PP</t>
  </si>
  <si>
    <t>Pokosení trávníku při souvislé ploše přes 1000 do 10000 m2 lučního v rovině nebo svahu do 1:5</t>
  </si>
  <si>
    <t>Online PSC</t>
  </si>
  <si>
    <t>https://podminky.urs.cz/item/CS_URS_2022_02/111151231</t>
  </si>
  <si>
    <t>VV</t>
  </si>
  <si>
    <t>"pokosení před výsadbou - viz. B.2.g) + TZ D.1.1.a)" 4003,0</t>
  </si>
  <si>
    <t>181451121</t>
  </si>
  <si>
    <t>Založení lučního trávníku výsevem pl přes 1000 m2 v rovině a ve svahu do 1:5</t>
  </si>
  <si>
    <t>-1513804443</t>
  </si>
  <si>
    <t>Založení trávníku na půdě předem připravené plochy přes 1000 m2 výsevem včetně utažení lučního v rovině nebo na svahu do 1:5</t>
  </si>
  <si>
    <t>https://podminky.urs.cz/item/CS_URS_2022_02/181451121</t>
  </si>
  <si>
    <t>"viz. B.2.g) " 4003,0</t>
  </si>
  <si>
    <t>3</t>
  </si>
  <si>
    <t>M</t>
  </si>
  <si>
    <t>00599012-R</t>
  </si>
  <si>
    <t>Luční květnatá travní směs</t>
  </si>
  <si>
    <t>kg</t>
  </si>
  <si>
    <t>8</t>
  </si>
  <si>
    <t>1438872307</t>
  </si>
  <si>
    <t>P</t>
  </si>
  <si>
    <t xml:space="preserve">Poznámka k položce:_x000D_
výsevek 0,1-0,2 kg/100 m2_x000D_
</t>
  </si>
  <si>
    <t>4003,0*0,002*1,03</t>
  </si>
  <si>
    <t>183101113</t>
  </si>
  <si>
    <t>Hloubení jamek bez výměny půdy zeminy tř 1 až 4 obj přes 0,02 do 0,05 m3 v rovině a svahu do 1:5</t>
  </si>
  <si>
    <t>kus</t>
  </si>
  <si>
    <t>-455038350</t>
  </si>
  <si>
    <t>Hloubení jamek pro vysazování rostlin v zemině tř.1 až 4 bez výměny půdy v rovině nebo na svahu do 1:5, objemu přes 0,02 do 0,05 m3</t>
  </si>
  <si>
    <t>https://podminky.urs.cz/item/CS_URS_2022_02/183101113</t>
  </si>
  <si>
    <t>"keře - viz. TZ D.1.1.a)" 117</t>
  </si>
  <si>
    <t>5</t>
  </si>
  <si>
    <t>183101114</t>
  </si>
  <si>
    <t>Hloubení jamek bez výměny půdy zeminy tř 1 až 4 obj přes 0,05 do 0,125 m3 v rovině a svahu do 1:5</t>
  </si>
  <si>
    <t>2019590310</t>
  </si>
  <si>
    <t>Hloubení jamek pro vysazování rostlin v zemině tř.1 až 4 bez výměny půdy v rovině nebo na svahu do 1:5, objemu přes 0,05 do 0,125 m3</t>
  </si>
  <si>
    <t>https://podminky.urs.cz/item/CS_URS_2022_02/183101114</t>
  </si>
  <si>
    <t>"stromy - viz. TZ D.1.1.a)" 46</t>
  </si>
  <si>
    <t>6</t>
  </si>
  <si>
    <t>184102112</t>
  </si>
  <si>
    <t>Výsadba dřeviny s balem D přes 0,2 do 0,3 m do jamky se zalitím v rovině a svahu do 1:5</t>
  </si>
  <si>
    <t>-1278319754</t>
  </si>
  <si>
    <t>Výsadba dřeviny s balem do předem vyhloubené jamky se zalitím v rovině nebo na svahu do 1:5, při průměru balu přes 200 do 300 mm</t>
  </si>
  <si>
    <t>https://podminky.urs.cz/item/CS_URS_2022_02/184102112</t>
  </si>
  <si>
    <t>7</t>
  </si>
  <si>
    <t>02699005-R</t>
  </si>
  <si>
    <t>Dodávka stromků VK s balem, OK 8-10 cm</t>
  </si>
  <si>
    <t>480421107</t>
  </si>
  <si>
    <t xml:space="preserve">Poznámka k položce:_x000D_
- vysokokmen s výškou kmene min. 180 cm a zapěstovanou korunou, 2x přesazovaný:_x000D_
Dub letní (Quercus robur) 	                7 ks_x000D_
Buk lesní (Fagus sylvatica)	                7 ks_x000D_
Habr obecný (Carpinus betulus)	  6 ks_x000D_
Lípa srdčitá (Tilia cordata)	                6 ks_x000D_
Bříza bělokorá (Betula pendula)	10 ks_x000D_
Jeřáb ptačí (Sorbus aucuparia) 	10 ks_x000D_
_x000D_
</t>
  </si>
  <si>
    <t>184102211</t>
  </si>
  <si>
    <t>Výsadba keře bez balu v do 1 m do jamky se zalitím v rovině a svahu do 1:5</t>
  </si>
  <si>
    <t>1392752684</t>
  </si>
  <si>
    <t>Výsadba keře bez balu do předem vyhloubené jamky se zalitím v rovině nebo na svahu do 1:5 výšky do 1 m v terénu</t>
  </si>
  <si>
    <t>https://podminky.urs.cz/item/CS_URS_2022_02/184102211</t>
  </si>
  <si>
    <t>9</t>
  </si>
  <si>
    <t>02699001-R</t>
  </si>
  <si>
    <t>Dodávka keřů prostokořenných v. 40-60 cm</t>
  </si>
  <si>
    <t>312557160</t>
  </si>
  <si>
    <t xml:space="preserve">Poznámka k položce:_x000D_
- zapěstované sazenice:_x000D_
Hloh obecný (Crataegus laevigata)             28 ks_x000D_
Líska obecná (Corylus avellana)                 24 ks_x000D_
Růže šípková (Rosa canina)                       32 ks_x000D_
Trnka obecná (Prunus spinosa)                  33 ks_x000D_
</t>
  </si>
  <si>
    <t>10</t>
  </si>
  <si>
    <t>184215112</t>
  </si>
  <si>
    <t>Ukotvení kmene dřevin jedním kůlem D do 0,1 m dl přes 1 do 2 m</t>
  </si>
  <si>
    <t>-441477846</t>
  </si>
  <si>
    <t>Ukotvení dřeviny kůly jedním kůlem, délky přes 1 do 2 m</t>
  </si>
  <si>
    <t>https://podminky.urs.cz/item/CS_URS_2022_02/184215112</t>
  </si>
  <si>
    <t>Poznámka k položce:_x000D_
Cena zahrnuje úvazek.</t>
  </si>
  <si>
    <t>11</t>
  </si>
  <si>
    <t>60591251</t>
  </si>
  <si>
    <t>kůl vyvazovací dřevěný impregnovaný D 8cm dl 1,5m</t>
  </si>
  <si>
    <t>-1900371237</t>
  </si>
  <si>
    <t>Poznámka k položce:_x000D_
D 6-8 cm</t>
  </si>
  <si>
    <t>12</t>
  </si>
  <si>
    <t>184215133</t>
  </si>
  <si>
    <t>Ukotvení kmene dřevin třemi kůly D do 0,1 m dl přes 2 do 3 m</t>
  </si>
  <si>
    <t>818110250</t>
  </si>
  <si>
    <t>Ukotvení dřeviny kůly třemi kůly, délky přes 2 do 3 m</t>
  </si>
  <si>
    <t>https://podminky.urs.cz/item/CS_URS_2022_02/184215133</t>
  </si>
  <si>
    <t>13</t>
  </si>
  <si>
    <t>60591255</t>
  </si>
  <si>
    <t>kůl vyvazovací dřevěný impregnovaný D 8cm dl 2,5m</t>
  </si>
  <si>
    <t>-2002977795</t>
  </si>
  <si>
    <t>46*3</t>
  </si>
  <si>
    <t>14</t>
  </si>
  <si>
    <t>60599001-R</t>
  </si>
  <si>
    <t>Příčka spojovací ke kůlům impregnovaná 50 x 8 cm</t>
  </si>
  <si>
    <t>-486173858</t>
  </si>
  <si>
    <t>Poznámka k položce:_x000D_
- v polovině nadzemní výšky a na vrcholu</t>
  </si>
  <si>
    <t>46*3*2</t>
  </si>
  <si>
    <t>184801121</t>
  </si>
  <si>
    <t>Ošetřování vysazených dřevin soliterních v rovině a svahu do 1:5</t>
  </si>
  <si>
    <t>-276390786</t>
  </si>
  <si>
    <t>Ošetření vysazených dřevin solitérních v rovině nebo na svahu do 1:5</t>
  </si>
  <si>
    <t>https://podminky.urs.cz/item/CS_URS_2022_02/184801121</t>
  </si>
  <si>
    <t>Poznámka k položce:_x000D_
V cenách jsou započteny i náklady na odplevelení s nakypřením nebo vypletí, odstranění poškozených částí dřeviny._x000D_
Ceny jsou určeny pouze pro jednorázové ošetření při výsadbě.</t>
  </si>
  <si>
    <t>117+46</t>
  </si>
  <si>
    <t>16</t>
  </si>
  <si>
    <t>184813121</t>
  </si>
  <si>
    <t>Ochrana dřevin před okusem ručně pletivem v rovině a svahu do 1:5</t>
  </si>
  <si>
    <t>-559975047</t>
  </si>
  <si>
    <t>Ochrana dřevin před okusem zvěří ručně v rovině nebo ve svahu do 1:5, pletivem, výšky do 2 m</t>
  </si>
  <si>
    <t>https://podminky.urs.cz/item/CS_URS_2022_02/184813121</t>
  </si>
  <si>
    <t>Poznámka k položce:_x000D_
keře: pletivo v. 1,2 m upevněné k jednomu kůlu, přichyceno k zemi, dl. 3 m/ks (velká oka - 351 m)_x000D_
stromy:_x000D_
1. obalení kmínku stromu do výšky 1,8 m, dl. 0,5 m/ks (vel. ok 25 mm - 23 m)_x000D_
2. pletivo kolem kůlů pevně spojeno s opěrnou konstrukcí dl. 3,5 m/ks (velká oka - 161 m)</t>
  </si>
  <si>
    <t>"stromy - viz. TZ D.1.1.a)" 46*2</t>
  </si>
  <si>
    <t>17</t>
  </si>
  <si>
    <t>185804311</t>
  </si>
  <si>
    <t>Zalití rostlin vodou plocha do 20 m2</t>
  </si>
  <si>
    <t>m3</t>
  </si>
  <si>
    <t>-1302873619</t>
  </si>
  <si>
    <t>Zalití rostlin vodou plochy záhonů jednotlivě do 20 m2</t>
  </si>
  <si>
    <t>https://podminky.urs.cz/item/CS_URS_2022_02/185804311</t>
  </si>
  <si>
    <t>Poznámka k položce:_x000D_
V ceně je zahrnuta dodávka vody.</t>
  </si>
  <si>
    <t>"keře - viz. TZ D.1.1.a)" 117*0,020</t>
  </si>
  <si>
    <t>"stromy - viz. TZ D.1.1.a)" 46*0,060</t>
  </si>
  <si>
    <t>18</t>
  </si>
  <si>
    <t>185851121</t>
  </si>
  <si>
    <t>Dovoz vody pro zálivku rostlin za vzdálenost do 1000 m</t>
  </si>
  <si>
    <t>-231049083</t>
  </si>
  <si>
    <t>Dovoz vody pro zálivku rostlin na vzdálenost do 1000 m</t>
  </si>
  <si>
    <t>https://podminky.urs.cz/item/CS_URS_2022_02/185851121</t>
  </si>
  <si>
    <t>19</t>
  </si>
  <si>
    <t>185851129</t>
  </si>
  <si>
    <t>Příplatek k dovozu vody pro zálivku rostlin do 1000 m ZKD 1000 m</t>
  </si>
  <si>
    <t>-403172554</t>
  </si>
  <si>
    <t>Dovoz vody pro zálivku rostlin Příplatek k ceně za každých dalších i započatých 1000 m</t>
  </si>
  <si>
    <t>https://podminky.urs.cz/item/CS_URS_2022_02/185851129</t>
  </si>
  <si>
    <t>998</t>
  </si>
  <si>
    <t>Přesun hmot</t>
  </si>
  <si>
    <t>20</t>
  </si>
  <si>
    <t>998231311</t>
  </si>
  <si>
    <t>Přesun hmot pro sadovnické a krajinářské úpravy vodorovně do 5000 m</t>
  </si>
  <si>
    <t>t</t>
  </si>
  <si>
    <t>-1759268089</t>
  </si>
  <si>
    <t>Přesun hmot pro sadovnické a krajinářské úpravy - strojně dopravní vzdálenost do 5000 m</t>
  </si>
  <si>
    <t>https://podminky.urs.cz/item/CS_URS_2022_02/998231311</t>
  </si>
  <si>
    <t>SO-02 - Založení LBK 201</t>
  </si>
  <si>
    <t>111151131</t>
  </si>
  <si>
    <t>Pokosení trávníku lučního pl do 1000 m2 s odvozem do 20 km v rovině a svahu do 1:5</t>
  </si>
  <si>
    <t>1929669209</t>
  </si>
  <si>
    <t>Pokosení trávníku při souvislé ploše do 1000 m2 lučního v rovině nebo svahu do 1:5</t>
  </si>
  <si>
    <t>https://podminky.urs.cz/item/CS_URS_2022_02/111151131</t>
  </si>
  <si>
    <t>"pokosení před výsadbou - viz. B.2.g) + TZ D.1.1.a)" 713,0</t>
  </si>
  <si>
    <t>727121860</t>
  </si>
  <si>
    <t>"keře - viz. TZ D.1.1.a)" 31</t>
  </si>
  <si>
    <t>-2052778979</t>
  </si>
  <si>
    <t>"stromy - viz. TZ D.1.1.a)" 10</t>
  </si>
  <si>
    <t>1218347791</t>
  </si>
  <si>
    <t>-1523604972</t>
  </si>
  <si>
    <t>Poznámka k položce:_x000D_
- vysokokmen s výškou kmene min. 180 cm a zapěstovanou korunou, 2x přesazovaný:_x000D_
Dub letní (Quercus robur) 	       4 ks_x000D_
Topol osika (Populus tremula)	       2 ks_x000D_
Bříza bělokorá (Betula pendula)     4 ks</t>
  </si>
  <si>
    <t>-1207767676</t>
  </si>
  <si>
    <t>-1204400587</t>
  </si>
  <si>
    <t xml:space="preserve">Poznámka k položce:_x000D_
- zapěstované sazenice:_x000D_
Střemcha obecná (Prunus padus)             11 ks_x000D_
Řešetlák počistivý (Rhamnus catartica)       8 ks_x000D_
Růže šípková (Rosa canina)                       4 ks_x000D_
Trnka obecná (Prunus spinosa)                  8 ks_x000D_
</t>
  </si>
  <si>
    <t>1267987739</t>
  </si>
  <si>
    <t>-1677593943</t>
  </si>
  <si>
    <t>-702564442</t>
  </si>
  <si>
    <t>590206861</t>
  </si>
  <si>
    <t>10*3</t>
  </si>
  <si>
    <t>1108395164</t>
  </si>
  <si>
    <t>10*3*2</t>
  </si>
  <si>
    <t>2098218123</t>
  </si>
  <si>
    <t>31+10</t>
  </si>
  <si>
    <t>271144038</t>
  </si>
  <si>
    <t>"stromy - viz. TZ D.1.1.a)" 10*2</t>
  </si>
  <si>
    <t>2067126004</t>
  </si>
  <si>
    <t>"keře - viz. TZ D.1.1.a)" 31*0,020</t>
  </si>
  <si>
    <t>"stromy - viz. TZ D.1.1.a)" 10*0,060</t>
  </si>
  <si>
    <t>-991898066</t>
  </si>
  <si>
    <t>291485672</t>
  </si>
  <si>
    <t>SO-03 - Následná péče LBK 198</t>
  </si>
  <si>
    <t>Soupis:</t>
  </si>
  <si>
    <t>SO-03.1 - Péče dokončovací 1. rok LBK 198</t>
  </si>
  <si>
    <t>744606148</t>
  </si>
  <si>
    <t>"3x/rok - viz. TZ D.1.1.a)" 3*2500,0</t>
  </si>
  <si>
    <t>184815172</t>
  </si>
  <si>
    <t>Ožínání sazenic celoplošné sklon do 1:5 při střední viditelnosti a výšky od 30 do 60 cm</t>
  </si>
  <si>
    <t>ar</t>
  </si>
  <si>
    <t>-574106694</t>
  </si>
  <si>
    <t>Ochrana sazenic ručním ožínáním celoplošné sklon do 1:5 při viditelnosti střední, výšky od 30 do 60 cm</t>
  </si>
  <si>
    <t>https://podminky.urs.cz/item/CS_URS_2022_02/184815172</t>
  </si>
  <si>
    <t>"keře - 1x/rok, 1 m2/ks - viz. TZ D.1.1.a)" 117*0,01</t>
  </si>
  <si>
    <t>184815173</t>
  </si>
  <si>
    <t>Ožínání sazenic celoplošné sklon do 1:5 při střední viditelnosti a výšky přes 60 cm</t>
  </si>
  <si>
    <t>-73182060</t>
  </si>
  <si>
    <t>Ochrana sazenic ručním ožínáním celoplošné sklon do 1:5 při viditelnosti střední, výšky přes 60 cm</t>
  </si>
  <si>
    <t>https://podminky.urs.cz/item/CS_URS_2022_02/184815173</t>
  </si>
  <si>
    <t>"stromy - 1x/rok, 1 m2/ks - viz. TZ D.1.1.a)" 46*0,01</t>
  </si>
  <si>
    <t>184999001-R</t>
  </si>
  <si>
    <t>Kontrola kůlů, úvazků a pletiva</t>
  </si>
  <si>
    <t>soubor</t>
  </si>
  <si>
    <t>-1631061067</t>
  </si>
  <si>
    <t>Poznámka k položce:_x000D_
- vč. případné náhrady poškozených kůlů</t>
  </si>
  <si>
    <t>184999004-R</t>
  </si>
  <si>
    <t>Náhradní výsadba keřů prostokořenných</t>
  </si>
  <si>
    <t>ks</t>
  </si>
  <si>
    <t>-483931679</t>
  </si>
  <si>
    <t>"10%" 12</t>
  </si>
  <si>
    <t>184999008-R</t>
  </si>
  <si>
    <t>Náhradní výsadba stromů VK s balem OK 8-10 cm</t>
  </si>
  <si>
    <t>-998184975</t>
  </si>
  <si>
    <t>Poznámka k položce:_x000D_
- výška kmene min. 180 cm</t>
  </si>
  <si>
    <t>"10%" 5</t>
  </si>
  <si>
    <t>961164213</t>
  </si>
  <si>
    <t>"keře - 8x/rok - viz. TZ D.1.1.a)" 8*117*0,020</t>
  </si>
  <si>
    <t>"stromy - 8x/rok - viz. TZ D.1.1.a)" 8*46*0,060</t>
  </si>
  <si>
    <t>1190930275</t>
  </si>
  <si>
    <t>-2029477079</t>
  </si>
  <si>
    <t>1308243825</t>
  </si>
  <si>
    <t>SO-03.2 - Péče rozvojová 2.-3. rok LBK 198</t>
  </si>
  <si>
    <t>-1781299584</t>
  </si>
  <si>
    <t>"2 roky, 2x/rok - viz. TZ D.1.1.a)" 2*2*2500,0</t>
  </si>
  <si>
    <t>184806112</t>
  </si>
  <si>
    <t>Řez stromů netrnitých průklestem D koruny přes 2 do 4 m</t>
  </si>
  <si>
    <t>208613216</t>
  </si>
  <si>
    <t>Řez stromů, keřů nebo růží průklestem stromů netrnitých, o průměru koruny přes 2 do 4 m</t>
  </si>
  <si>
    <t>https://podminky.urs.cz/item/CS_URS_2022_02/184806112</t>
  </si>
  <si>
    <t>"stromy - 2 roky, 1x/rok, 60% - viz. TZ D.1.1.a)" 2*28</t>
  </si>
  <si>
    <t>184806151</t>
  </si>
  <si>
    <t>Řez keřů netrnitých průklestem D koruny do 1,5 m</t>
  </si>
  <si>
    <t>-1205686059</t>
  </si>
  <si>
    <t>Řez stromů, keřů nebo růží průklestem keřů netrnitých, o průměru koruny do 1,5 m</t>
  </si>
  <si>
    <t>https://podminky.urs.cz/item/CS_URS_2022_02/184806151</t>
  </si>
  <si>
    <t>"keře - 2 roky, 1x/rok, 60% - viz. TZ D.1.1.a)" 2*14</t>
  </si>
  <si>
    <t>184806161</t>
  </si>
  <si>
    <t>Řez keřů trnitých průklestem D koruny do 1,5 m</t>
  </si>
  <si>
    <t>-2070928888</t>
  </si>
  <si>
    <t>Řez stromů, keřů nebo růží průklestem keřů trnitých, o průměru koruny do 1,5 m</t>
  </si>
  <si>
    <t>https://podminky.urs.cz/item/CS_URS_2022_02/184806161</t>
  </si>
  <si>
    <t>"keře - 2 roky, 1x/rok, 60% - viz. TZ D.1.1.a)" 2*56</t>
  </si>
  <si>
    <t>-1630586012</t>
  </si>
  <si>
    <t>Poznámka k položce:_x000D_
- po dobu 2 let</t>
  </si>
  <si>
    <t>"keře - 1x/rok, 1 m2/ks - viz. TZ D.1.1.a)" 2*117*0,01</t>
  </si>
  <si>
    <t>"stromy - 1x/rok, 1 m2/ks - viz. TZ D.1.1.a)" 2*46*0,01</t>
  </si>
  <si>
    <t>1042342128</t>
  </si>
  <si>
    <t>Kontrola kůlů a úvazků</t>
  </si>
  <si>
    <t>Poznámka k položce:_x000D_
- vč. případné náhrady poškozených kůlů_x000D_
- po dobu 2 let</t>
  </si>
  <si>
    <t>597926768</t>
  </si>
  <si>
    <t>"10%" 2*12</t>
  </si>
  <si>
    <t>-2098914800</t>
  </si>
  <si>
    <t>Poznámka k položce:_x000D_
- výška kmene min. 180 cm_x000D_
- po dobu 2 let</t>
  </si>
  <si>
    <t>"10%" 2*5</t>
  </si>
  <si>
    <t>-205998208</t>
  </si>
  <si>
    <t>"keře - 2 roky, 6x/rok - viz. TZ D.1.1.a)" 2*6*117*0,020</t>
  </si>
  <si>
    <t>"stromy - 2 roky, 6x/rok - viz. TZ D.1.1.a)" 2*6*46*0,060</t>
  </si>
  <si>
    <t>-420274560</t>
  </si>
  <si>
    <t>1201539213</t>
  </si>
  <si>
    <t>612705999</t>
  </si>
  <si>
    <t>SO-04 - Následná péče LBK 201</t>
  </si>
  <si>
    <t>SO-04.1 - Péče dokončovací 1. rok LBK 201</t>
  </si>
  <si>
    <t>1143649625</t>
  </si>
  <si>
    <t>"3x/rok - viz. TZ D.1.1.a)" 3*100,0</t>
  </si>
  <si>
    <t>434282285</t>
  </si>
  <si>
    <t>"keře - 1x/rok, 1 m2/ks - viz. TZ D.1.1.a)" 31*0,01</t>
  </si>
  <si>
    <t>-2030123197</t>
  </si>
  <si>
    <t>"stromy - 1x/rok, 1 m2/ks - viz. TZ D.1.1.a)" 10*0,01</t>
  </si>
  <si>
    <t>-262061621</t>
  </si>
  <si>
    <t>1580400156</t>
  </si>
  <si>
    <t>"10%" 3</t>
  </si>
  <si>
    <t>1263612077</t>
  </si>
  <si>
    <t>"10%" 1</t>
  </si>
  <si>
    <t>-1151831052</t>
  </si>
  <si>
    <t>"keře - 8x/rok - viz. TZ D.1.1.a)" 8*31*0,020</t>
  </si>
  <si>
    <t>"stromy - 8x/rok - viz. TZ D.1.1.a)" 8*10*0,060</t>
  </si>
  <si>
    <t>-2014505930</t>
  </si>
  <si>
    <t>-810230083</t>
  </si>
  <si>
    <t>SO-04.2 - Péče rozvojová 2.-3. rok LBK 201</t>
  </si>
  <si>
    <t>121027442</t>
  </si>
  <si>
    <t>"2 roky, 2x/rok - viz. TZ D.1.1.a)" 2*2*100,0</t>
  </si>
  <si>
    <t>1911169871</t>
  </si>
  <si>
    <t>"stromy - 2 roky, 1x/rok, 60% - viz. TZ D.1.1.a)" 2*6</t>
  </si>
  <si>
    <t>858118413</t>
  </si>
  <si>
    <t>"keře - 2 roky, 1x/rok, 60% - viz. TZ D.1.1.a)" 2*7</t>
  </si>
  <si>
    <t>753541267</t>
  </si>
  <si>
    <t>"keře - 2 roky, 1x/rok, 60% - viz. TZ D.1.1.a)" 2*12</t>
  </si>
  <si>
    <t>1238161318</t>
  </si>
  <si>
    <t>"keře - 1x/rok, 1 m2/ks - viz. TZ D.1.1.a)" 2*31*0,01</t>
  </si>
  <si>
    <t>"stromy - 1x/rok, 1 m2/ks - viz. TZ D.1.1.a)" 2*10*0,01</t>
  </si>
  <si>
    <t>2011839054</t>
  </si>
  <si>
    <t>-759232838</t>
  </si>
  <si>
    <t>"10%" 2*3</t>
  </si>
  <si>
    <t>459090850</t>
  </si>
  <si>
    <t>"10%" 2*1</t>
  </si>
  <si>
    <t>-851985102</t>
  </si>
  <si>
    <t>"keře - 2 roky, 6x/rok - viz. TZ D.1.1.a)" 2*6*31*0,020</t>
  </si>
  <si>
    <t>"stromy - 2 roky, 6x/rok - viz. TZ D.1.1.a)" 2*6*10*0,060</t>
  </si>
  <si>
    <t>-286475624</t>
  </si>
  <si>
    <t>-1665190365</t>
  </si>
  <si>
    <t>VON - Vedlejší a ostatní náklady</t>
  </si>
  <si>
    <t>VRN - Vedlejší rozpočtové náklady</t>
  </si>
  <si>
    <t xml:space="preserve">    VRN9 - Ostatní náklady</t>
  </si>
  <si>
    <t>VRN</t>
  </si>
  <si>
    <t>Vedlejší rozpočtové náklady</t>
  </si>
  <si>
    <t>VRN9</t>
  </si>
  <si>
    <t>Ostatní náklady</t>
  </si>
  <si>
    <t>090001000</t>
  </si>
  <si>
    <t>Geodetické vytýčení před zahájením realizace</t>
  </si>
  <si>
    <t>1024</t>
  </si>
  <si>
    <t>-756545237</t>
  </si>
  <si>
    <t>Poznámka k položce:_x000D_
- výsadba dle schéma</t>
  </si>
  <si>
    <t>090002000</t>
  </si>
  <si>
    <t xml:space="preserve">Zajištění ochrany a vytýčení podzemních inženýrských sítí </t>
  </si>
  <si>
    <t>-2051830742</t>
  </si>
  <si>
    <t>Poznámka k položce:_x000D_
Zajištění ochrany a vytýčení podzemních inženýrských sítí uvedených v projektové dokumentaci dle podmínek z dokladové části projektu (např. plynovod)
.</t>
  </si>
  <si>
    <t>091406000</t>
  </si>
  <si>
    <t>Publicita projektu - informační tabule</t>
  </si>
  <si>
    <t>-1781865669</t>
  </si>
  <si>
    <t xml:space="preserve">Poznámka k položce:_x000D_
Zhotovení a instalace prezentační cedule 
nejpozději do jednoho měsíce od převzetí staveniště (dočasná) na místě realizace a následná instalace prezentační cedule po dokončení stavby (trvalá)._x000D_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</si>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</sst>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4215133" TargetMode="External"/><Relationship Id="rId13" Type="http://schemas.openxmlformats.org/officeDocument/2006/relationships/hyperlink" Target="https://podminky.urs.cz/item/CS_URS_2022_02/185851129" TargetMode="External"/><Relationship Id="rId3" Type="http://schemas.openxmlformats.org/officeDocument/2006/relationships/hyperlink" Target="https://podminky.urs.cz/item/CS_URS_2022_02/183101113" TargetMode="External"/><Relationship Id="rId7" Type="http://schemas.openxmlformats.org/officeDocument/2006/relationships/hyperlink" Target="https://podminky.urs.cz/item/CS_URS_2022_02/184215112" TargetMode="External"/><Relationship Id="rId12" Type="http://schemas.openxmlformats.org/officeDocument/2006/relationships/hyperlink" Target="https://podminky.urs.cz/item/CS_URS_2022_02/185851121" TargetMode="External"/><Relationship Id="rId2" Type="http://schemas.openxmlformats.org/officeDocument/2006/relationships/hyperlink" Target="https://podminky.urs.cz/item/CS_URS_2022_02/181451121" TargetMode="External"/><Relationship Id="rId1" Type="http://schemas.openxmlformats.org/officeDocument/2006/relationships/hyperlink" Target="https://podminky.urs.cz/item/CS_URS_2022_02/111151231" TargetMode="External"/><Relationship Id="rId6" Type="http://schemas.openxmlformats.org/officeDocument/2006/relationships/hyperlink" Target="https://podminky.urs.cz/item/CS_URS_2022_02/184102211" TargetMode="External"/><Relationship Id="rId11" Type="http://schemas.openxmlformats.org/officeDocument/2006/relationships/hyperlink" Target="https://podminky.urs.cz/item/CS_URS_2022_02/185804311" TargetMode="External"/><Relationship Id="rId5" Type="http://schemas.openxmlformats.org/officeDocument/2006/relationships/hyperlink" Target="https://podminky.urs.cz/item/CS_URS_2022_02/184102112" TargetMode="External"/><Relationship Id="rId15" Type="http://schemas.openxmlformats.org/officeDocument/2006/relationships/drawing" Target="../drawings/drawing2.xml"/><Relationship Id="rId10" Type="http://schemas.openxmlformats.org/officeDocument/2006/relationships/hyperlink" Target="https://podminky.urs.cz/item/CS_URS_2022_02/184813121" TargetMode="External"/><Relationship Id="rId4" Type="http://schemas.openxmlformats.org/officeDocument/2006/relationships/hyperlink" Target="https://podminky.urs.cz/item/CS_URS_2022_02/183101114" TargetMode="External"/><Relationship Id="rId9" Type="http://schemas.openxmlformats.org/officeDocument/2006/relationships/hyperlink" Target="https://podminky.urs.cz/item/CS_URS_2022_02/184801121" TargetMode="External"/><Relationship Id="rId14" Type="http://schemas.openxmlformats.org/officeDocument/2006/relationships/hyperlink" Target="https://podminky.urs.cz/item/CS_URS_2022_02/9982313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4801121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podminky.urs.cz/item/CS_URS_2022_02/183101114" TargetMode="External"/><Relationship Id="rId7" Type="http://schemas.openxmlformats.org/officeDocument/2006/relationships/hyperlink" Target="https://podminky.urs.cz/item/CS_URS_2022_02/184215133" TargetMode="External"/><Relationship Id="rId12" Type="http://schemas.openxmlformats.org/officeDocument/2006/relationships/hyperlink" Target="https://podminky.urs.cz/item/CS_URS_2022_02/998231311" TargetMode="External"/><Relationship Id="rId2" Type="http://schemas.openxmlformats.org/officeDocument/2006/relationships/hyperlink" Target="https://podminky.urs.cz/item/CS_URS_2022_02/183101113" TargetMode="External"/><Relationship Id="rId1" Type="http://schemas.openxmlformats.org/officeDocument/2006/relationships/hyperlink" Target="https://podminky.urs.cz/item/CS_URS_2022_02/111151131" TargetMode="External"/><Relationship Id="rId6" Type="http://schemas.openxmlformats.org/officeDocument/2006/relationships/hyperlink" Target="https://podminky.urs.cz/item/CS_URS_2022_02/184215112" TargetMode="External"/><Relationship Id="rId11" Type="http://schemas.openxmlformats.org/officeDocument/2006/relationships/hyperlink" Target="https://podminky.urs.cz/item/CS_URS_2022_02/185851121" TargetMode="External"/><Relationship Id="rId5" Type="http://schemas.openxmlformats.org/officeDocument/2006/relationships/hyperlink" Target="https://podminky.urs.cz/item/CS_URS_2022_02/184102211" TargetMode="External"/><Relationship Id="rId10" Type="http://schemas.openxmlformats.org/officeDocument/2006/relationships/hyperlink" Target="https://podminky.urs.cz/item/CS_URS_2022_02/185804311" TargetMode="External"/><Relationship Id="rId4" Type="http://schemas.openxmlformats.org/officeDocument/2006/relationships/hyperlink" Target="https://podminky.urs.cz/item/CS_URS_2022_02/184102112" TargetMode="External"/><Relationship Id="rId9" Type="http://schemas.openxmlformats.org/officeDocument/2006/relationships/hyperlink" Target="https://podminky.urs.cz/item/CS_URS_2022_02/18481312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2_02/184815173" TargetMode="External"/><Relationship Id="rId7" Type="http://schemas.openxmlformats.org/officeDocument/2006/relationships/hyperlink" Target="https://podminky.urs.cz/item/CS_URS_2022_02/998231311" TargetMode="External"/><Relationship Id="rId2" Type="http://schemas.openxmlformats.org/officeDocument/2006/relationships/hyperlink" Target="https://podminky.urs.cz/item/CS_URS_2022_02/184815172" TargetMode="External"/><Relationship Id="rId1" Type="http://schemas.openxmlformats.org/officeDocument/2006/relationships/hyperlink" Target="https://podminky.urs.cz/item/CS_URS_2022_02/111151231" TargetMode="External"/><Relationship Id="rId6" Type="http://schemas.openxmlformats.org/officeDocument/2006/relationships/hyperlink" Target="https://podminky.urs.cz/item/CS_URS_2022_02/185851129" TargetMode="External"/><Relationship Id="rId5" Type="http://schemas.openxmlformats.org/officeDocument/2006/relationships/hyperlink" Target="https://podminky.urs.cz/item/CS_URS_2022_02/185851121" TargetMode="External"/><Relationship Id="rId4" Type="http://schemas.openxmlformats.org/officeDocument/2006/relationships/hyperlink" Target="https://podminky.urs.cz/item/CS_URS_2022_02/1858043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5851129" TargetMode="External"/><Relationship Id="rId3" Type="http://schemas.openxmlformats.org/officeDocument/2006/relationships/hyperlink" Target="https://podminky.urs.cz/item/CS_URS_2022_02/184806151" TargetMode="External"/><Relationship Id="rId7" Type="http://schemas.openxmlformats.org/officeDocument/2006/relationships/hyperlink" Target="https://podminky.urs.cz/item/CS_URS_2022_02/185851121" TargetMode="External"/><Relationship Id="rId2" Type="http://schemas.openxmlformats.org/officeDocument/2006/relationships/hyperlink" Target="https://podminky.urs.cz/item/CS_URS_2022_02/184806112" TargetMode="External"/><Relationship Id="rId1" Type="http://schemas.openxmlformats.org/officeDocument/2006/relationships/hyperlink" Target="https://podminky.urs.cz/item/CS_URS_2022_02/111151231" TargetMode="External"/><Relationship Id="rId6" Type="http://schemas.openxmlformats.org/officeDocument/2006/relationships/hyperlink" Target="https://podminky.urs.cz/item/CS_URS_2022_02/185804311" TargetMode="External"/><Relationship Id="rId5" Type="http://schemas.openxmlformats.org/officeDocument/2006/relationships/hyperlink" Target="https://podminky.urs.cz/item/CS_URS_2022_02/184815173" TargetMode="External"/><Relationship Id="rId10" Type="http://schemas.openxmlformats.org/officeDocument/2006/relationships/drawing" Target="../drawings/drawing5.xml"/><Relationship Id="rId4" Type="http://schemas.openxmlformats.org/officeDocument/2006/relationships/hyperlink" Target="https://podminky.urs.cz/item/CS_URS_2022_02/184806161" TargetMode="External"/><Relationship Id="rId9" Type="http://schemas.openxmlformats.org/officeDocument/2006/relationships/hyperlink" Target="https://podminky.urs.cz/item/CS_URS_2022_02/998231311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184815173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https://podminky.urs.cz/item/CS_URS_2022_02/184815172" TargetMode="External"/><Relationship Id="rId1" Type="http://schemas.openxmlformats.org/officeDocument/2006/relationships/hyperlink" Target="https://podminky.urs.cz/item/CS_URS_2022_02/111151131" TargetMode="External"/><Relationship Id="rId6" Type="http://schemas.openxmlformats.org/officeDocument/2006/relationships/hyperlink" Target="https://podminky.urs.cz/item/CS_URS_2022_02/998231311" TargetMode="External"/><Relationship Id="rId5" Type="http://schemas.openxmlformats.org/officeDocument/2006/relationships/hyperlink" Target="https://podminky.urs.cz/item/CS_URS_2022_02/185851121" TargetMode="External"/><Relationship Id="rId4" Type="http://schemas.openxmlformats.org/officeDocument/2006/relationships/hyperlink" Target="https://podminky.urs.cz/item/CS_URS_2022_02/18580431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98231311" TargetMode="External"/><Relationship Id="rId3" Type="http://schemas.openxmlformats.org/officeDocument/2006/relationships/hyperlink" Target="https://podminky.urs.cz/item/CS_URS_2022_02/184806151" TargetMode="External"/><Relationship Id="rId7" Type="http://schemas.openxmlformats.org/officeDocument/2006/relationships/hyperlink" Target="https://podminky.urs.cz/item/CS_URS_2022_02/185851121" TargetMode="External"/><Relationship Id="rId2" Type="http://schemas.openxmlformats.org/officeDocument/2006/relationships/hyperlink" Target="https://podminky.urs.cz/item/CS_URS_2022_02/184806112" TargetMode="External"/><Relationship Id="rId1" Type="http://schemas.openxmlformats.org/officeDocument/2006/relationships/hyperlink" Target="https://podminky.urs.cz/item/CS_URS_2022_02/111151131" TargetMode="External"/><Relationship Id="rId6" Type="http://schemas.openxmlformats.org/officeDocument/2006/relationships/hyperlink" Target="https://podminky.urs.cz/item/CS_URS_2022_02/185804311" TargetMode="External"/><Relationship Id="rId5" Type="http://schemas.openxmlformats.org/officeDocument/2006/relationships/hyperlink" Target="https://podminky.urs.cz/item/CS_URS_2022_02/184815173" TargetMode="External"/><Relationship Id="rId4" Type="http://schemas.openxmlformats.org/officeDocument/2006/relationships/hyperlink" Target="https://podminky.urs.cz/item/CS_URS_2022_02/184806161" TargetMode="External"/><Relationship Id="rId9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1" t="s">
        <v>14</v>
      </c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21"/>
      <c r="AQ5" s="21"/>
      <c r="AR5" s="19"/>
      <c r="BE5" s="32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3" t="s">
        <v>17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21"/>
      <c r="AQ6" s="21"/>
      <c r="AR6" s="19"/>
      <c r="BE6" s="32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9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2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2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9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29"/>
      <c r="BS13" s="16" t="s">
        <v>6</v>
      </c>
    </row>
    <row r="14" spans="1:74" ht="12.75">
      <c r="B14" s="20"/>
      <c r="C14" s="21"/>
      <c r="D14" s="21"/>
      <c r="E14" s="334" t="s">
        <v>30</v>
      </c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2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9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2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29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9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2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29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9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9"/>
    </row>
    <row r="23" spans="1:71" s="1" customFormat="1" ht="47.25" customHeight="1">
      <c r="B23" s="20"/>
      <c r="C23" s="21"/>
      <c r="D23" s="21"/>
      <c r="E23" s="336" t="s">
        <v>36</v>
      </c>
      <c r="F23" s="336"/>
      <c r="G23" s="336"/>
      <c r="H23" s="336"/>
      <c r="I23" s="336"/>
      <c r="J23" s="336"/>
      <c r="K23" s="336"/>
      <c r="L23" s="336"/>
      <c r="M23" s="336"/>
      <c r="N23" s="336"/>
      <c r="O23" s="336"/>
      <c r="P23" s="336"/>
      <c r="Q23" s="336"/>
      <c r="R23" s="336"/>
      <c r="S23" s="336"/>
      <c r="T23" s="336"/>
      <c r="U23" s="336"/>
      <c r="V23" s="336"/>
      <c r="W23" s="336"/>
      <c r="X23" s="336"/>
      <c r="Y23" s="336"/>
      <c r="Z23" s="336"/>
      <c r="AA23" s="336"/>
      <c r="AB23" s="336"/>
      <c r="AC23" s="336"/>
      <c r="AD23" s="336"/>
      <c r="AE23" s="336"/>
      <c r="AF23" s="336"/>
      <c r="AG23" s="336"/>
      <c r="AH23" s="336"/>
      <c r="AI23" s="336"/>
      <c r="AJ23" s="336"/>
      <c r="AK23" s="336"/>
      <c r="AL23" s="336"/>
      <c r="AM23" s="336"/>
      <c r="AN23" s="336"/>
      <c r="AO23" s="21"/>
      <c r="AP23" s="21"/>
      <c r="AQ23" s="21"/>
      <c r="AR23" s="19"/>
      <c r="BE23" s="32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9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7">
        <f>ROUND(AG54,2)</f>
        <v>0</v>
      </c>
      <c r="AL26" s="338"/>
      <c r="AM26" s="338"/>
      <c r="AN26" s="338"/>
      <c r="AO26" s="338"/>
      <c r="AP26" s="35"/>
      <c r="AQ26" s="35"/>
      <c r="AR26" s="38"/>
      <c r="BE26" s="32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9" t="s">
        <v>38</v>
      </c>
      <c r="M28" s="339"/>
      <c r="N28" s="339"/>
      <c r="O28" s="339"/>
      <c r="P28" s="339"/>
      <c r="Q28" s="35"/>
      <c r="R28" s="35"/>
      <c r="S28" s="35"/>
      <c r="T28" s="35"/>
      <c r="U28" s="35"/>
      <c r="V28" s="35"/>
      <c r="W28" s="339" t="s">
        <v>39</v>
      </c>
      <c r="X28" s="339"/>
      <c r="Y28" s="339"/>
      <c r="Z28" s="339"/>
      <c r="AA28" s="339"/>
      <c r="AB28" s="339"/>
      <c r="AC28" s="339"/>
      <c r="AD28" s="339"/>
      <c r="AE28" s="339"/>
      <c r="AF28" s="35"/>
      <c r="AG28" s="35"/>
      <c r="AH28" s="35"/>
      <c r="AI28" s="35"/>
      <c r="AJ28" s="35"/>
      <c r="AK28" s="339" t="s">
        <v>40</v>
      </c>
      <c r="AL28" s="339"/>
      <c r="AM28" s="339"/>
      <c r="AN28" s="339"/>
      <c r="AO28" s="339"/>
      <c r="AP28" s="35"/>
      <c r="AQ28" s="35"/>
      <c r="AR28" s="38"/>
      <c r="BE28" s="329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42">
        <v>0.21</v>
      </c>
      <c r="M29" s="341"/>
      <c r="N29" s="341"/>
      <c r="O29" s="341"/>
      <c r="P29" s="341"/>
      <c r="Q29" s="40"/>
      <c r="R29" s="40"/>
      <c r="S29" s="40"/>
      <c r="T29" s="40"/>
      <c r="U29" s="40"/>
      <c r="V29" s="40"/>
      <c r="W29" s="340">
        <f>ROUND(AZ54, 2)</f>
        <v>0</v>
      </c>
      <c r="X29" s="341"/>
      <c r="Y29" s="341"/>
      <c r="Z29" s="341"/>
      <c r="AA29" s="341"/>
      <c r="AB29" s="341"/>
      <c r="AC29" s="341"/>
      <c r="AD29" s="341"/>
      <c r="AE29" s="341"/>
      <c r="AF29" s="40"/>
      <c r="AG29" s="40"/>
      <c r="AH29" s="40"/>
      <c r="AI29" s="40"/>
      <c r="AJ29" s="40"/>
      <c r="AK29" s="340">
        <f>ROUND(AV54, 2)</f>
        <v>0</v>
      </c>
      <c r="AL29" s="341"/>
      <c r="AM29" s="341"/>
      <c r="AN29" s="341"/>
      <c r="AO29" s="341"/>
      <c r="AP29" s="40"/>
      <c r="AQ29" s="40"/>
      <c r="AR29" s="41"/>
      <c r="BE29" s="330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42">
        <v>0.15</v>
      </c>
      <c r="M30" s="341"/>
      <c r="N30" s="341"/>
      <c r="O30" s="341"/>
      <c r="P30" s="341"/>
      <c r="Q30" s="40"/>
      <c r="R30" s="40"/>
      <c r="S30" s="40"/>
      <c r="T30" s="40"/>
      <c r="U30" s="40"/>
      <c r="V30" s="40"/>
      <c r="W30" s="340">
        <f>ROUND(BA54, 2)</f>
        <v>0</v>
      </c>
      <c r="X30" s="341"/>
      <c r="Y30" s="341"/>
      <c r="Z30" s="341"/>
      <c r="AA30" s="341"/>
      <c r="AB30" s="341"/>
      <c r="AC30" s="341"/>
      <c r="AD30" s="341"/>
      <c r="AE30" s="341"/>
      <c r="AF30" s="40"/>
      <c r="AG30" s="40"/>
      <c r="AH30" s="40"/>
      <c r="AI30" s="40"/>
      <c r="AJ30" s="40"/>
      <c r="AK30" s="340">
        <f>ROUND(AW54, 2)</f>
        <v>0</v>
      </c>
      <c r="AL30" s="341"/>
      <c r="AM30" s="341"/>
      <c r="AN30" s="341"/>
      <c r="AO30" s="341"/>
      <c r="AP30" s="40"/>
      <c r="AQ30" s="40"/>
      <c r="AR30" s="41"/>
      <c r="BE30" s="330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42">
        <v>0.21</v>
      </c>
      <c r="M31" s="341"/>
      <c r="N31" s="341"/>
      <c r="O31" s="341"/>
      <c r="P31" s="341"/>
      <c r="Q31" s="40"/>
      <c r="R31" s="40"/>
      <c r="S31" s="40"/>
      <c r="T31" s="40"/>
      <c r="U31" s="40"/>
      <c r="V31" s="40"/>
      <c r="W31" s="340">
        <f>ROUND(BB54, 2)</f>
        <v>0</v>
      </c>
      <c r="X31" s="341"/>
      <c r="Y31" s="341"/>
      <c r="Z31" s="341"/>
      <c r="AA31" s="341"/>
      <c r="AB31" s="341"/>
      <c r="AC31" s="341"/>
      <c r="AD31" s="341"/>
      <c r="AE31" s="341"/>
      <c r="AF31" s="40"/>
      <c r="AG31" s="40"/>
      <c r="AH31" s="40"/>
      <c r="AI31" s="40"/>
      <c r="AJ31" s="40"/>
      <c r="AK31" s="340">
        <v>0</v>
      </c>
      <c r="AL31" s="341"/>
      <c r="AM31" s="341"/>
      <c r="AN31" s="341"/>
      <c r="AO31" s="341"/>
      <c r="AP31" s="40"/>
      <c r="AQ31" s="40"/>
      <c r="AR31" s="41"/>
      <c r="BE31" s="330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42">
        <v>0.15</v>
      </c>
      <c r="M32" s="341"/>
      <c r="N32" s="341"/>
      <c r="O32" s="341"/>
      <c r="P32" s="341"/>
      <c r="Q32" s="40"/>
      <c r="R32" s="40"/>
      <c r="S32" s="40"/>
      <c r="T32" s="40"/>
      <c r="U32" s="40"/>
      <c r="V32" s="40"/>
      <c r="W32" s="340">
        <f>ROUND(BC54, 2)</f>
        <v>0</v>
      </c>
      <c r="X32" s="341"/>
      <c r="Y32" s="341"/>
      <c r="Z32" s="341"/>
      <c r="AA32" s="341"/>
      <c r="AB32" s="341"/>
      <c r="AC32" s="341"/>
      <c r="AD32" s="341"/>
      <c r="AE32" s="341"/>
      <c r="AF32" s="40"/>
      <c r="AG32" s="40"/>
      <c r="AH32" s="40"/>
      <c r="AI32" s="40"/>
      <c r="AJ32" s="40"/>
      <c r="AK32" s="340">
        <v>0</v>
      </c>
      <c r="AL32" s="341"/>
      <c r="AM32" s="341"/>
      <c r="AN32" s="341"/>
      <c r="AO32" s="341"/>
      <c r="AP32" s="40"/>
      <c r="AQ32" s="40"/>
      <c r="AR32" s="41"/>
      <c r="BE32" s="330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42">
        <v>0</v>
      </c>
      <c r="M33" s="341"/>
      <c r="N33" s="341"/>
      <c r="O33" s="341"/>
      <c r="P33" s="341"/>
      <c r="Q33" s="40"/>
      <c r="R33" s="40"/>
      <c r="S33" s="40"/>
      <c r="T33" s="40"/>
      <c r="U33" s="40"/>
      <c r="V33" s="40"/>
      <c r="W33" s="340">
        <f>ROUND(BD54, 2)</f>
        <v>0</v>
      </c>
      <c r="X33" s="341"/>
      <c r="Y33" s="341"/>
      <c r="Z33" s="341"/>
      <c r="AA33" s="341"/>
      <c r="AB33" s="341"/>
      <c r="AC33" s="341"/>
      <c r="AD33" s="341"/>
      <c r="AE33" s="341"/>
      <c r="AF33" s="40"/>
      <c r="AG33" s="40"/>
      <c r="AH33" s="40"/>
      <c r="AI33" s="40"/>
      <c r="AJ33" s="40"/>
      <c r="AK33" s="340">
        <v>0</v>
      </c>
      <c r="AL33" s="341"/>
      <c r="AM33" s="341"/>
      <c r="AN33" s="341"/>
      <c r="AO33" s="341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46" t="s">
        <v>49</v>
      </c>
      <c r="Y35" s="344"/>
      <c r="Z35" s="344"/>
      <c r="AA35" s="344"/>
      <c r="AB35" s="344"/>
      <c r="AC35" s="44"/>
      <c r="AD35" s="44"/>
      <c r="AE35" s="44"/>
      <c r="AF35" s="44"/>
      <c r="AG35" s="44"/>
      <c r="AH35" s="44"/>
      <c r="AI35" s="44"/>
      <c r="AJ35" s="44"/>
      <c r="AK35" s="343">
        <f>SUM(AK26:AK33)</f>
        <v>0</v>
      </c>
      <c r="AL35" s="344"/>
      <c r="AM35" s="344"/>
      <c r="AN35" s="344"/>
      <c r="AO35" s="34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SYN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4" t="str">
        <f>K6</f>
        <v>PD na doplnění biokoridorů v k.ú. Jítrava</v>
      </c>
      <c r="M45" s="305"/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305"/>
      <c r="AF45" s="305"/>
      <c r="AG45" s="305"/>
      <c r="AH45" s="305"/>
      <c r="AI45" s="305"/>
      <c r="AJ45" s="305"/>
      <c r="AK45" s="305"/>
      <c r="AL45" s="305"/>
      <c r="AM45" s="305"/>
      <c r="AN45" s="305"/>
      <c r="AO45" s="305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6" t="str">
        <f>IF(AN8= "","",AN8)</f>
        <v>12. 7. 2022</v>
      </c>
      <c r="AN47" s="306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Liberec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07" t="str">
        <f>IF(E17="","",E17)</f>
        <v>Agroprojekce Litomyšl, s.r.o.</v>
      </c>
      <c r="AN49" s="308"/>
      <c r="AO49" s="308"/>
      <c r="AP49" s="308"/>
      <c r="AQ49" s="35"/>
      <c r="AR49" s="38"/>
      <c r="AS49" s="309" t="s">
        <v>51</v>
      </c>
      <c r="AT49" s="310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07" t="str">
        <f>IF(E20="","",E20)</f>
        <v xml:space="preserve"> </v>
      </c>
      <c r="AN50" s="308"/>
      <c r="AO50" s="308"/>
      <c r="AP50" s="308"/>
      <c r="AQ50" s="35"/>
      <c r="AR50" s="38"/>
      <c r="AS50" s="311"/>
      <c r="AT50" s="312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3"/>
      <c r="AT51" s="314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5" t="s">
        <v>52</v>
      </c>
      <c r="D52" s="316"/>
      <c r="E52" s="316"/>
      <c r="F52" s="316"/>
      <c r="G52" s="316"/>
      <c r="H52" s="65"/>
      <c r="I52" s="318" t="s">
        <v>53</v>
      </c>
      <c r="J52" s="316"/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17" t="s">
        <v>54</v>
      </c>
      <c r="AH52" s="316"/>
      <c r="AI52" s="316"/>
      <c r="AJ52" s="316"/>
      <c r="AK52" s="316"/>
      <c r="AL52" s="316"/>
      <c r="AM52" s="316"/>
      <c r="AN52" s="318" t="s">
        <v>55</v>
      </c>
      <c r="AO52" s="316"/>
      <c r="AP52" s="316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6">
        <f>ROUND(AG55+AG56+AG57+AG60+AG63,2)</f>
        <v>0</v>
      </c>
      <c r="AH54" s="326"/>
      <c r="AI54" s="326"/>
      <c r="AJ54" s="326"/>
      <c r="AK54" s="326"/>
      <c r="AL54" s="326"/>
      <c r="AM54" s="326"/>
      <c r="AN54" s="327">
        <f t="shared" ref="AN54:AN63" si="0">SUM(AG54,AT54)</f>
        <v>0</v>
      </c>
      <c r="AO54" s="327"/>
      <c r="AP54" s="327"/>
      <c r="AQ54" s="77" t="s">
        <v>19</v>
      </c>
      <c r="AR54" s="78"/>
      <c r="AS54" s="79">
        <f>ROUND(AS55+AS56+AS57+AS60+AS63,2)</f>
        <v>0</v>
      </c>
      <c r="AT54" s="80">
        <f t="shared" ref="AT54:AT63" si="1">ROUND(SUM(AV54:AW54),2)</f>
        <v>0</v>
      </c>
      <c r="AU54" s="81">
        <f>ROUND(AU55+AU56+AU57+AU60+AU63,5)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ROUND(AZ55+AZ56+AZ57+AZ60+AZ63,2)</f>
        <v>0</v>
      </c>
      <c r="BA54" s="80">
        <f>ROUND(BA55+BA56+BA57+BA60+BA63,2)</f>
        <v>0</v>
      </c>
      <c r="BB54" s="80">
        <f>ROUND(BB55+BB56+BB57+BB60+BB63,2)</f>
        <v>0</v>
      </c>
      <c r="BC54" s="80">
        <f>ROUND(BC55+BC56+BC57+BC60+BC63,2)</f>
        <v>0</v>
      </c>
      <c r="BD54" s="82">
        <f>ROUND(BD55+BD56+BD57+BD60+BD63,2)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19" t="s">
        <v>76</v>
      </c>
      <c r="E55" s="319"/>
      <c r="F55" s="319"/>
      <c r="G55" s="319"/>
      <c r="H55" s="319"/>
      <c r="I55" s="88"/>
      <c r="J55" s="319" t="s">
        <v>77</v>
      </c>
      <c r="K55" s="319"/>
      <c r="L55" s="319"/>
      <c r="M55" s="319"/>
      <c r="N55" s="319"/>
      <c r="O55" s="319"/>
      <c r="P55" s="319"/>
      <c r="Q55" s="319"/>
      <c r="R55" s="319"/>
      <c r="S55" s="319"/>
      <c r="T55" s="319"/>
      <c r="U55" s="319"/>
      <c r="V55" s="319"/>
      <c r="W55" s="319"/>
      <c r="X55" s="319"/>
      <c r="Y55" s="319"/>
      <c r="Z55" s="319"/>
      <c r="AA55" s="319"/>
      <c r="AB55" s="319"/>
      <c r="AC55" s="319"/>
      <c r="AD55" s="319"/>
      <c r="AE55" s="319"/>
      <c r="AF55" s="319"/>
      <c r="AG55" s="320">
        <f>'SO-01 - Založení LBK 198'!J30</f>
        <v>0</v>
      </c>
      <c r="AH55" s="321"/>
      <c r="AI55" s="321"/>
      <c r="AJ55" s="321"/>
      <c r="AK55" s="321"/>
      <c r="AL55" s="321"/>
      <c r="AM55" s="321"/>
      <c r="AN55" s="320">
        <f t="shared" si="0"/>
        <v>0</v>
      </c>
      <c r="AO55" s="321"/>
      <c r="AP55" s="321"/>
      <c r="AQ55" s="89" t="s">
        <v>78</v>
      </c>
      <c r="AR55" s="90"/>
      <c r="AS55" s="91">
        <v>0</v>
      </c>
      <c r="AT55" s="92">
        <f t="shared" si="1"/>
        <v>0</v>
      </c>
      <c r="AU55" s="93">
        <f>'SO-01 - Založení LBK 198'!P82</f>
        <v>0</v>
      </c>
      <c r="AV55" s="92">
        <f>'SO-01 - Založení LBK 198'!J33</f>
        <v>0</v>
      </c>
      <c r="AW55" s="92">
        <f>'SO-01 - Založení LBK 198'!J34</f>
        <v>0</v>
      </c>
      <c r="AX55" s="92">
        <f>'SO-01 - Založení LBK 198'!J35</f>
        <v>0</v>
      </c>
      <c r="AY55" s="92">
        <f>'SO-01 - Založení LBK 198'!J36</f>
        <v>0</v>
      </c>
      <c r="AZ55" s="92">
        <f>'SO-01 - Založení LBK 198'!F33</f>
        <v>0</v>
      </c>
      <c r="BA55" s="92">
        <f>'SO-01 - Založení LBK 198'!F34</f>
        <v>0</v>
      </c>
      <c r="BB55" s="92">
        <f>'SO-01 - Založení LBK 198'!F35</f>
        <v>0</v>
      </c>
      <c r="BC55" s="92">
        <f>'SO-01 - Založení LBK 198'!F36</f>
        <v>0</v>
      </c>
      <c r="BD55" s="94">
        <f>'SO-01 - Založení LBK 198'!F37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19" t="s">
        <v>83</v>
      </c>
      <c r="E56" s="319"/>
      <c r="F56" s="319"/>
      <c r="G56" s="319"/>
      <c r="H56" s="319"/>
      <c r="I56" s="88"/>
      <c r="J56" s="319" t="s">
        <v>84</v>
      </c>
      <c r="K56" s="319"/>
      <c r="L56" s="319"/>
      <c r="M56" s="319"/>
      <c r="N56" s="319"/>
      <c r="O56" s="319"/>
      <c r="P56" s="319"/>
      <c r="Q56" s="319"/>
      <c r="R56" s="319"/>
      <c r="S56" s="319"/>
      <c r="T56" s="319"/>
      <c r="U56" s="319"/>
      <c r="V56" s="319"/>
      <c r="W56" s="319"/>
      <c r="X56" s="319"/>
      <c r="Y56" s="319"/>
      <c r="Z56" s="319"/>
      <c r="AA56" s="319"/>
      <c r="AB56" s="319"/>
      <c r="AC56" s="319"/>
      <c r="AD56" s="319"/>
      <c r="AE56" s="319"/>
      <c r="AF56" s="319"/>
      <c r="AG56" s="320">
        <f>'SO-02 - Založení LBK 201'!J30</f>
        <v>0</v>
      </c>
      <c r="AH56" s="321"/>
      <c r="AI56" s="321"/>
      <c r="AJ56" s="321"/>
      <c r="AK56" s="321"/>
      <c r="AL56" s="321"/>
      <c r="AM56" s="321"/>
      <c r="AN56" s="320">
        <f t="shared" si="0"/>
        <v>0</v>
      </c>
      <c r="AO56" s="321"/>
      <c r="AP56" s="321"/>
      <c r="AQ56" s="89" t="s">
        <v>78</v>
      </c>
      <c r="AR56" s="90"/>
      <c r="AS56" s="91">
        <v>0</v>
      </c>
      <c r="AT56" s="92">
        <f t="shared" si="1"/>
        <v>0</v>
      </c>
      <c r="AU56" s="93">
        <f>'SO-02 - Založení LBK 201'!P82</f>
        <v>0</v>
      </c>
      <c r="AV56" s="92">
        <f>'SO-02 - Založení LBK 201'!J33</f>
        <v>0</v>
      </c>
      <c r="AW56" s="92">
        <f>'SO-02 - Založení LBK 201'!J34</f>
        <v>0</v>
      </c>
      <c r="AX56" s="92">
        <f>'SO-02 - Založení LBK 201'!J35</f>
        <v>0</v>
      </c>
      <c r="AY56" s="92">
        <f>'SO-02 - Založení LBK 201'!J36</f>
        <v>0</v>
      </c>
      <c r="AZ56" s="92">
        <f>'SO-02 - Založení LBK 201'!F33</f>
        <v>0</v>
      </c>
      <c r="BA56" s="92">
        <f>'SO-02 - Založení LBK 201'!F34</f>
        <v>0</v>
      </c>
      <c r="BB56" s="92">
        <f>'SO-02 - Založení LBK 201'!F35</f>
        <v>0</v>
      </c>
      <c r="BC56" s="92">
        <f>'SO-02 - Založení LBK 201'!F36</f>
        <v>0</v>
      </c>
      <c r="BD56" s="94">
        <f>'SO-02 - Založení LBK 201'!F37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81</v>
      </c>
      <c r="CM56" s="95" t="s">
        <v>82</v>
      </c>
    </row>
    <row r="57" spans="1:91" s="7" customFormat="1" ht="16.5" customHeight="1">
      <c r="B57" s="86"/>
      <c r="C57" s="87"/>
      <c r="D57" s="319" t="s">
        <v>86</v>
      </c>
      <c r="E57" s="319"/>
      <c r="F57" s="319"/>
      <c r="G57" s="319"/>
      <c r="H57" s="319"/>
      <c r="I57" s="88"/>
      <c r="J57" s="319" t="s">
        <v>87</v>
      </c>
      <c r="K57" s="319"/>
      <c r="L57" s="319"/>
      <c r="M57" s="319"/>
      <c r="N57" s="319"/>
      <c r="O57" s="319"/>
      <c r="P57" s="319"/>
      <c r="Q57" s="319"/>
      <c r="R57" s="319"/>
      <c r="S57" s="319"/>
      <c r="T57" s="319"/>
      <c r="U57" s="319"/>
      <c r="V57" s="319"/>
      <c r="W57" s="319"/>
      <c r="X57" s="319"/>
      <c r="Y57" s="319"/>
      <c r="Z57" s="319"/>
      <c r="AA57" s="319"/>
      <c r="AB57" s="319"/>
      <c r="AC57" s="319"/>
      <c r="AD57" s="319"/>
      <c r="AE57" s="319"/>
      <c r="AF57" s="319"/>
      <c r="AG57" s="322">
        <f>ROUND(SUM(AG58:AG59),2)</f>
        <v>0</v>
      </c>
      <c r="AH57" s="321"/>
      <c r="AI57" s="321"/>
      <c r="AJ57" s="321"/>
      <c r="AK57" s="321"/>
      <c r="AL57" s="321"/>
      <c r="AM57" s="321"/>
      <c r="AN57" s="320">
        <f t="shared" si="0"/>
        <v>0</v>
      </c>
      <c r="AO57" s="321"/>
      <c r="AP57" s="321"/>
      <c r="AQ57" s="89" t="s">
        <v>78</v>
      </c>
      <c r="AR57" s="90"/>
      <c r="AS57" s="91">
        <f>ROUND(SUM(AS58:AS59),2)</f>
        <v>0</v>
      </c>
      <c r="AT57" s="92">
        <f t="shared" si="1"/>
        <v>0</v>
      </c>
      <c r="AU57" s="93">
        <f>ROUND(SUM(AU58:AU59),5)</f>
        <v>0</v>
      </c>
      <c r="AV57" s="92">
        <f>ROUND(AZ57*L29,2)</f>
        <v>0</v>
      </c>
      <c r="AW57" s="92">
        <f>ROUND(BA57*L30,2)</f>
        <v>0</v>
      </c>
      <c r="AX57" s="92">
        <f>ROUND(BB57*L29,2)</f>
        <v>0</v>
      </c>
      <c r="AY57" s="92">
        <f>ROUND(BC57*L30,2)</f>
        <v>0</v>
      </c>
      <c r="AZ57" s="92">
        <f>ROUND(SUM(AZ58:AZ59),2)</f>
        <v>0</v>
      </c>
      <c r="BA57" s="92">
        <f>ROUND(SUM(BA58:BA59),2)</f>
        <v>0</v>
      </c>
      <c r="BB57" s="92">
        <f>ROUND(SUM(BB58:BB59),2)</f>
        <v>0</v>
      </c>
      <c r="BC57" s="92">
        <f>ROUND(SUM(BC58:BC59),2)</f>
        <v>0</v>
      </c>
      <c r="BD57" s="94">
        <f>ROUND(SUM(BD58:BD59),2)</f>
        <v>0</v>
      </c>
      <c r="BS57" s="95" t="s">
        <v>70</v>
      </c>
      <c r="BT57" s="95" t="s">
        <v>79</v>
      </c>
      <c r="BU57" s="95" t="s">
        <v>72</v>
      </c>
      <c r="BV57" s="95" t="s">
        <v>73</v>
      </c>
      <c r="BW57" s="95" t="s">
        <v>88</v>
      </c>
      <c r="BX57" s="95" t="s">
        <v>5</v>
      </c>
      <c r="CL57" s="95" t="s">
        <v>81</v>
      </c>
      <c r="CM57" s="95" t="s">
        <v>82</v>
      </c>
    </row>
    <row r="58" spans="1:91" s="4" customFormat="1" ht="16.5" customHeight="1">
      <c r="A58" s="85" t="s">
        <v>75</v>
      </c>
      <c r="B58" s="50"/>
      <c r="C58" s="96"/>
      <c r="D58" s="96"/>
      <c r="E58" s="325" t="s">
        <v>89</v>
      </c>
      <c r="F58" s="325"/>
      <c r="G58" s="325"/>
      <c r="H58" s="325"/>
      <c r="I58" s="325"/>
      <c r="J58" s="96"/>
      <c r="K58" s="325" t="s">
        <v>90</v>
      </c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323">
        <f>'SO-03.1 - Péče dokončovac...'!J32</f>
        <v>0</v>
      </c>
      <c r="AH58" s="324"/>
      <c r="AI58" s="324"/>
      <c r="AJ58" s="324"/>
      <c r="AK58" s="324"/>
      <c r="AL58" s="324"/>
      <c r="AM58" s="324"/>
      <c r="AN58" s="323">
        <f t="shared" si="0"/>
        <v>0</v>
      </c>
      <c r="AO58" s="324"/>
      <c r="AP58" s="324"/>
      <c r="AQ58" s="97" t="s">
        <v>91</v>
      </c>
      <c r="AR58" s="52"/>
      <c r="AS58" s="98">
        <v>0</v>
      </c>
      <c r="AT58" s="99">
        <f t="shared" si="1"/>
        <v>0</v>
      </c>
      <c r="AU58" s="100">
        <f>'SO-03.1 - Péče dokončovac...'!P88</f>
        <v>0</v>
      </c>
      <c r="AV58" s="99">
        <f>'SO-03.1 - Péče dokončovac...'!J35</f>
        <v>0</v>
      </c>
      <c r="AW58" s="99">
        <f>'SO-03.1 - Péče dokončovac...'!J36</f>
        <v>0</v>
      </c>
      <c r="AX58" s="99">
        <f>'SO-03.1 - Péče dokončovac...'!J37</f>
        <v>0</v>
      </c>
      <c r="AY58" s="99">
        <f>'SO-03.1 - Péče dokončovac...'!J38</f>
        <v>0</v>
      </c>
      <c r="AZ58" s="99">
        <f>'SO-03.1 - Péče dokončovac...'!F35</f>
        <v>0</v>
      </c>
      <c r="BA58" s="99">
        <f>'SO-03.1 - Péče dokončovac...'!F36</f>
        <v>0</v>
      </c>
      <c r="BB58" s="99">
        <f>'SO-03.1 - Péče dokončovac...'!F37</f>
        <v>0</v>
      </c>
      <c r="BC58" s="99">
        <f>'SO-03.1 - Péče dokončovac...'!F38</f>
        <v>0</v>
      </c>
      <c r="BD58" s="101">
        <f>'SO-03.1 - Péče dokončovac...'!F39</f>
        <v>0</v>
      </c>
      <c r="BT58" s="102" t="s">
        <v>82</v>
      </c>
      <c r="BV58" s="102" t="s">
        <v>73</v>
      </c>
      <c r="BW58" s="102" t="s">
        <v>92</v>
      </c>
      <c r="BX58" s="102" t="s">
        <v>88</v>
      </c>
      <c r="CL58" s="102" t="s">
        <v>81</v>
      </c>
    </row>
    <row r="59" spans="1:91" s="4" customFormat="1" ht="16.5" customHeight="1">
      <c r="A59" s="85" t="s">
        <v>75</v>
      </c>
      <c r="B59" s="50"/>
      <c r="C59" s="96"/>
      <c r="D59" s="96"/>
      <c r="E59" s="325" t="s">
        <v>93</v>
      </c>
      <c r="F59" s="325"/>
      <c r="G59" s="325"/>
      <c r="H59" s="325"/>
      <c r="I59" s="325"/>
      <c r="J59" s="96"/>
      <c r="K59" s="325" t="s">
        <v>94</v>
      </c>
      <c r="L59" s="325"/>
      <c r="M59" s="325"/>
      <c r="N59" s="325"/>
      <c r="O59" s="325"/>
      <c r="P59" s="325"/>
      <c r="Q59" s="325"/>
      <c r="R59" s="325"/>
      <c r="S59" s="325"/>
      <c r="T59" s="325"/>
      <c r="U59" s="325"/>
      <c r="V59" s="325"/>
      <c r="W59" s="325"/>
      <c r="X59" s="325"/>
      <c r="Y59" s="325"/>
      <c r="Z59" s="325"/>
      <c r="AA59" s="325"/>
      <c r="AB59" s="325"/>
      <c r="AC59" s="325"/>
      <c r="AD59" s="325"/>
      <c r="AE59" s="325"/>
      <c r="AF59" s="325"/>
      <c r="AG59" s="323">
        <f>'SO-03.2 - Péče rozvojová ...'!J32</f>
        <v>0</v>
      </c>
      <c r="AH59" s="324"/>
      <c r="AI59" s="324"/>
      <c r="AJ59" s="324"/>
      <c r="AK59" s="324"/>
      <c r="AL59" s="324"/>
      <c r="AM59" s="324"/>
      <c r="AN59" s="323">
        <f t="shared" si="0"/>
        <v>0</v>
      </c>
      <c r="AO59" s="324"/>
      <c r="AP59" s="324"/>
      <c r="AQ59" s="97" t="s">
        <v>91</v>
      </c>
      <c r="AR59" s="52"/>
      <c r="AS59" s="98">
        <v>0</v>
      </c>
      <c r="AT59" s="99">
        <f t="shared" si="1"/>
        <v>0</v>
      </c>
      <c r="AU59" s="100">
        <f>'SO-03.2 - Péče rozvojová ...'!P88</f>
        <v>0</v>
      </c>
      <c r="AV59" s="99">
        <f>'SO-03.2 - Péče rozvojová ...'!J35</f>
        <v>0</v>
      </c>
      <c r="AW59" s="99">
        <f>'SO-03.2 - Péče rozvojová ...'!J36</f>
        <v>0</v>
      </c>
      <c r="AX59" s="99">
        <f>'SO-03.2 - Péče rozvojová ...'!J37</f>
        <v>0</v>
      </c>
      <c r="AY59" s="99">
        <f>'SO-03.2 - Péče rozvojová ...'!J38</f>
        <v>0</v>
      </c>
      <c r="AZ59" s="99">
        <f>'SO-03.2 - Péče rozvojová ...'!F35</f>
        <v>0</v>
      </c>
      <c r="BA59" s="99">
        <f>'SO-03.2 - Péče rozvojová ...'!F36</f>
        <v>0</v>
      </c>
      <c r="BB59" s="99">
        <f>'SO-03.2 - Péče rozvojová ...'!F37</f>
        <v>0</v>
      </c>
      <c r="BC59" s="99">
        <f>'SO-03.2 - Péče rozvojová ...'!F38</f>
        <v>0</v>
      </c>
      <c r="BD59" s="101">
        <f>'SO-03.2 - Péče rozvojová ...'!F39</f>
        <v>0</v>
      </c>
      <c r="BT59" s="102" t="s">
        <v>82</v>
      </c>
      <c r="BV59" s="102" t="s">
        <v>73</v>
      </c>
      <c r="BW59" s="102" t="s">
        <v>95</v>
      </c>
      <c r="BX59" s="102" t="s">
        <v>88</v>
      </c>
      <c r="CL59" s="102" t="s">
        <v>81</v>
      </c>
    </row>
    <row r="60" spans="1:91" s="7" customFormat="1" ht="16.5" customHeight="1">
      <c r="B60" s="86"/>
      <c r="C60" s="87"/>
      <c r="D60" s="319" t="s">
        <v>96</v>
      </c>
      <c r="E60" s="319"/>
      <c r="F60" s="319"/>
      <c r="G60" s="319"/>
      <c r="H60" s="319"/>
      <c r="I60" s="88"/>
      <c r="J60" s="319" t="s">
        <v>97</v>
      </c>
      <c r="K60" s="319"/>
      <c r="L60" s="319"/>
      <c r="M60" s="319"/>
      <c r="N60" s="319"/>
      <c r="O60" s="319"/>
      <c r="P60" s="319"/>
      <c r="Q60" s="319"/>
      <c r="R60" s="319"/>
      <c r="S60" s="319"/>
      <c r="T60" s="319"/>
      <c r="U60" s="319"/>
      <c r="V60" s="319"/>
      <c r="W60" s="319"/>
      <c r="X60" s="319"/>
      <c r="Y60" s="319"/>
      <c r="Z60" s="319"/>
      <c r="AA60" s="319"/>
      <c r="AB60" s="319"/>
      <c r="AC60" s="319"/>
      <c r="AD60" s="319"/>
      <c r="AE60" s="319"/>
      <c r="AF60" s="319"/>
      <c r="AG60" s="322">
        <f>ROUND(SUM(AG61:AG62),2)</f>
        <v>0</v>
      </c>
      <c r="AH60" s="321"/>
      <c r="AI60" s="321"/>
      <c r="AJ60" s="321"/>
      <c r="AK60" s="321"/>
      <c r="AL60" s="321"/>
      <c r="AM60" s="321"/>
      <c r="AN60" s="320">
        <f t="shared" si="0"/>
        <v>0</v>
      </c>
      <c r="AO60" s="321"/>
      <c r="AP60" s="321"/>
      <c r="AQ60" s="89" t="s">
        <v>78</v>
      </c>
      <c r="AR60" s="90"/>
      <c r="AS60" s="91">
        <f>ROUND(SUM(AS61:AS62),2)</f>
        <v>0</v>
      </c>
      <c r="AT60" s="92">
        <f t="shared" si="1"/>
        <v>0</v>
      </c>
      <c r="AU60" s="93">
        <f>ROUND(SUM(AU61:AU62),5)</f>
        <v>0</v>
      </c>
      <c r="AV60" s="92">
        <f>ROUND(AZ60*L29,2)</f>
        <v>0</v>
      </c>
      <c r="AW60" s="92">
        <f>ROUND(BA60*L30,2)</f>
        <v>0</v>
      </c>
      <c r="AX60" s="92">
        <f>ROUND(BB60*L29,2)</f>
        <v>0</v>
      </c>
      <c r="AY60" s="92">
        <f>ROUND(BC60*L30,2)</f>
        <v>0</v>
      </c>
      <c r="AZ60" s="92">
        <f>ROUND(SUM(AZ61:AZ62),2)</f>
        <v>0</v>
      </c>
      <c r="BA60" s="92">
        <f>ROUND(SUM(BA61:BA62),2)</f>
        <v>0</v>
      </c>
      <c r="BB60" s="92">
        <f>ROUND(SUM(BB61:BB62),2)</f>
        <v>0</v>
      </c>
      <c r="BC60" s="92">
        <f>ROUND(SUM(BC61:BC62),2)</f>
        <v>0</v>
      </c>
      <c r="BD60" s="94">
        <f>ROUND(SUM(BD61:BD62),2)</f>
        <v>0</v>
      </c>
      <c r="BS60" s="95" t="s">
        <v>70</v>
      </c>
      <c r="BT60" s="95" t="s">
        <v>79</v>
      </c>
      <c r="BU60" s="95" t="s">
        <v>72</v>
      </c>
      <c r="BV60" s="95" t="s">
        <v>73</v>
      </c>
      <c r="BW60" s="95" t="s">
        <v>98</v>
      </c>
      <c r="BX60" s="95" t="s">
        <v>5</v>
      </c>
      <c r="CL60" s="95" t="s">
        <v>81</v>
      </c>
      <c r="CM60" s="95" t="s">
        <v>82</v>
      </c>
    </row>
    <row r="61" spans="1:91" s="4" customFormat="1" ht="16.5" customHeight="1">
      <c r="A61" s="85" t="s">
        <v>75</v>
      </c>
      <c r="B61" s="50"/>
      <c r="C61" s="96"/>
      <c r="D61" s="96"/>
      <c r="E61" s="325" t="s">
        <v>99</v>
      </c>
      <c r="F61" s="325"/>
      <c r="G61" s="325"/>
      <c r="H61" s="325"/>
      <c r="I61" s="325"/>
      <c r="J61" s="96"/>
      <c r="K61" s="325" t="s">
        <v>100</v>
      </c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/>
      <c r="AC61" s="325"/>
      <c r="AD61" s="325"/>
      <c r="AE61" s="325"/>
      <c r="AF61" s="325"/>
      <c r="AG61" s="323">
        <f>'SO-04.1 - Péče dokončovac...'!J32</f>
        <v>0</v>
      </c>
      <c r="AH61" s="324"/>
      <c r="AI61" s="324"/>
      <c r="AJ61" s="324"/>
      <c r="AK61" s="324"/>
      <c r="AL61" s="324"/>
      <c r="AM61" s="324"/>
      <c r="AN61" s="323">
        <f t="shared" si="0"/>
        <v>0</v>
      </c>
      <c r="AO61" s="324"/>
      <c r="AP61" s="324"/>
      <c r="AQ61" s="97" t="s">
        <v>91</v>
      </c>
      <c r="AR61" s="52"/>
      <c r="AS61" s="98">
        <v>0</v>
      </c>
      <c r="AT61" s="99">
        <f t="shared" si="1"/>
        <v>0</v>
      </c>
      <c r="AU61" s="100">
        <f>'SO-04.1 - Péče dokončovac...'!P88</f>
        <v>0</v>
      </c>
      <c r="AV61" s="99">
        <f>'SO-04.1 - Péče dokončovac...'!J35</f>
        <v>0</v>
      </c>
      <c r="AW61" s="99">
        <f>'SO-04.1 - Péče dokončovac...'!J36</f>
        <v>0</v>
      </c>
      <c r="AX61" s="99">
        <f>'SO-04.1 - Péče dokončovac...'!J37</f>
        <v>0</v>
      </c>
      <c r="AY61" s="99">
        <f>'SO-04.1 - Péče dokončovac...'!J38</f>
        <v>0</v>
      </c>
      <c r="AZ61" s="99">
        <f>'SO-04.1 - Péče dokončovac...'!F35</f>
        <v>0</v>
      </c>
      <c r="BA61" s="99">
        <f>'SO-04.1 - Péče dokončovac...'!F36</f>
        <v>0</v>
      </c>
      <c r="BB61" s="99">
        <f>'SO-04.1 - Péče dokončovac...'!F37</f>
        <v>0</v>
      </c>
      <c r="BC61" s="99">
        <f>'SO-04.1 - Péče dokončovac...'!F38</f>
        <v>0</v>
      </c>
      <c r="BD61" s="101">
        <f>'SO-04.1 - Péče dokončovac...'!F39</f>
        <v>0</v>
      </c>
      <c r="BT61" s="102" t="s">
        <v>82</v>
      </c>
      <c r="BV61" s="102" t="s">
        <v>73</v>
      </c>
      <c r="BW61" s="102" t="s">
        <v>101</v>
      </c>
      <c r="BX61" s="102" t="s">
        <v>98</v>
      </c>
      <c r="CL61" s="102" t="s">
        <v>81</v>
      </c>
    </row>
    <row r="62" spans="1:91" s="4" customFormat="1" ht="16.5" customHeight="1">
      <c r="A62" s="85" t="s">
        <v>75</v>
      </c>
      <c r="B62" s="50"/>
      <c r="C62" s="96"/>
      <c r="D62" s="96"/>
      <c r="E62" s="325" t="s">
        <v>102</v>
      </c>
      <c r="F62" s="325"/>
      <c r="G62" s="325"/>
      <c r="H62" s="325"/>
      <c r="I62" s="325"/>
      <c r="J62" s="96"/>
      <c r="K62" s="325" t="s">
        <v>103</v>
      </c>
      <c r="L62" s="325"/>
      <c r="M62" s="325"/>
      <c r="N62" s="325"/>
      <c r="O62" s="325"/>
      <c r="P62" s="325"/>
      <c r="Q62" s="325"/>
      <c r="R62" s="325"/>
      <c r="S62" s="325"/>
      <c r="T62" s="325"/>
      <c r="U62" s="325"/>
      <c r="V62" s="325"/>
      <c r="W62" s="325"/>
      <c r="X62" s="325"/>
      <c r="Y62" s="325"/>
      <c r="Z62" s="325"/>
      <c r="AA62" s="325"/>
      <c r="AB62" s="325"/>
      <c r="AC62" s="325"/>
      <c r="AD62" s="325"/>
      <c r="AE62" s="325"/>
      <c r="AF62" s="325"/>
      <c r="AG62" s="323">
        <f>'SO-04.2 - Péče rozvojová ...'!J32</f>
        <v>0</v>
      </c>
      <c r="AH62" s="324"/>
      <c r="AI62" s="324"/>
      <c r="AJ62" s="324"/>
      <c r="AK62" s="324"/>
      <c r="AL62" s="324"/>
      <c r="AM62" s="324"/>
      <c r="AN62" s="323">
        <f t="shared" si="0"/>
        <v>0</v>
      </c>
      <c r="AO62" s="324"/>
      <c r="AP62" s="324"/>
      <c r="AQ62" s="97" t="s">
        <v>91</v>
      </c>
      <c r="AR62" s="52"/>
      <c r="AS62" s="98">
        <v>0</v>
      </c>
      <c r="AT62" s="99">
        <f t="shared" si="1"/>
        <v>0</v>
      </c>
      <c r="AU62" s="100">
        <f>'SO-04.2 - Péče rozvojová ...'!P88</f>
        <v>0</v>
      </c>
      <c r="AV62" s="99">
        <f>'SO-04.2 - Péče rozvojová ...'!J35</f>
        <v>0</v>
      </c>
      <c r="AW62" s="99">
        <f>'SO-04.2 - Péče rozvojová ...'!J36</f>
        <v>0</v>
      </c>
      <c r="AX62" s="99">
        <f>'SO-04.2 - Péče rozvojová ...'!J37</f>
        <v>0</v>
      </c>
      <c r="AY62" s="99">
        <f>'SO-04.2 - Péče rozvojová ...'!J38</f>
        <v>0</v>
      </c>
      <c r="AZ62" s="99">
        <f>'SO-04.2 - Péče rozvojová ...'!F35</f>
        <v>0</v>
      </c>
      <c r="BA62" s="99">
        <f>'SO-04.2 - Péče rozvojová ...'!F36</f>
        <v>0</v>
      </c>
      <c r="BB62" s="99">
        <f>'SO-04.2 - Péče rozvojová ...'!F37</f>
        <v>0</v>
      </c>
      <c r="BC62" s="99">
        <f>'SO-04.2 - Péče rozvojová ...'!F38</f>
        <v>0</v>
      </c>
      <c r="BD62" s="101">
        <f>'SO-04.2 - Péče rozvojová ...'!F39</f>
        <v>0</v>
      </c>
      <c r="BT62" s="102" t="s">
        <v>82</v>
      </c>
      <c r="BV62" s="102" t="s">
        <v>73</v>
      </c>
      <c r="BW62" s="102" t="s">
        <v>104</v>
      </c>
      <c r="BX62" s="102" t="s">
        <v>98</v>
      </c>
      <c r="CL62" s="102" t="s">
        <v>81</v>
      </c>
    </row>
    <row r="63" spans="1:91" s="7" customFormat="1" ht="16.5" customHeight="1">
      <c r="A63" s="85" t="s">
        <v>75</v>
      </c>
      <c r="B63" s="86"/>
      <c r="C63" s="87"/>
      <c r="D63" s="319" t="s">
        <v>105</v>
      </c>
      <c r="E63" s="319"/>
      <c r="F63" s="319"/>
      <c r="G63" s="319"/>
      <c r="H63" s="319"/>
      <c r="I63" s="88"/>
      <c r="J63" s="319" t="s">
        <v>106</v>
      </c>
      <c r="K63" s="319"/>
      <c r="L63" s="319"/>
      <c r="M63" s="319"/>
      <c r="N63" s="319"/>
      <c r="O63" s="319"/>
      <c r="P63" s="319"/>
      <c r="Q63" s="319"/>
      <c r="R63" s="319"/>
      <c r="S63" s="319"/>
      <c r="T63" s="319"/>
      <c r="U63" s="319"/>
      <c r="V63" s="319"/>
      <c r="W63" s="319"/>
      <c r="X63" s="319"/>
      <c r="Y63" s="319"/>
      <c r="Z63" s="319"/>
      <c r="AA63" s="319"/>
      <c r="AB63" s="319"/>
      <c r="AC63" s="319"/>
      <c r="AD63" s="319"/>
      <c r="AE63" s="319"/>
      <c r="AF63" s="319"/>
      <c r="AG63" s="320">
        <f>'VON - Vedlejší a ostatní ...'!J30</f>
        <v>0</v>
      </c>
      <c r="AH63" s="321"/>
      <c r="AI63" s="321"/>
      <c r="AJ63" s="321"/>
      <c r="AK63" s="321"/>
      <c r="AL63" s="321"/>
      <c r="AM63" s="321"/>
      <c r="AN63" s="320">
        <f t="shared" si="0"/>
        <v>0</v>
      </c>
      <c r="AO63" s="321"/>
      <c r="AP63" s="321"/>
      <c r="AQ63" s="89" t="s">
        <v>105</v>
      </c>
      <c r="AR63" s="90"/>
      <c r="AS63" s="103">
        <v>0</v>
      </c>
      <c r="AT63" s="104">
        <f t="shared" si="1"/>
        <v>0</v>
      </c>
      <c r="AU63" s="105">
        <f>'VON - Vedlejší a ostatní ...'!P81</f>
        <v>0</v>
      </c>
      <c r="AV63" s="104">
        <f>'VON - Vedlejší a ostatní ...'!J33</f>
        <v>0</v>
      </c>
      <c r="AW63" s="104">
        <f>'VON - Vedlejší a ostatní ...'!J34</f>
        <v>0</v>
      </c>
      <c r="AX63" s="104">
        <f>'VON - Vedlejší a ostatní ...'!J35</f>
        <v>0</v>
      </c>
      <c r="AY63" s="104">
        <f>'VON - Vedlejší a ostatní ...'!J36</f>
        <v>0</v>
      </c>
      <c r="AZ63" s="104">
        <f>'VON - Vedlejší a ostatní ...'!F33</f>
        <v>0</v>
      </c>
      <c r="BA63" s="104">
        <f>'VON - Vedlejší a ostatní ...'!F34</f>
        <v>0</v>
      </c>
      <c r="BB63" s="104">
        <f>'VON - Vedlejší a ostatní ...'!F35</f>
        <v>0</v>
      </c>
      <c r="BC63" s="104">
        <f>'VON - Vedlejší a ostatní ...'!F36</f>
        <v>0</v>
      </c>
      <c r="BD63" s="106">
        <f>'VON - Vedlejší a ostatní ...'!F37</f>
        <v>0</v>
      </c>
      <c r="BT63" s="95" t="s">
        <v>79</v>
      </c>
      <c r="BV63" s="95" t="s">
        <v>73</v>
      </c>
      <c r="BW63" s="95" t="s">
        <v>107</v>
      </c>
      <c r="BX63" s="95" t="s">
        <v>5</v>
      </c>
      <c r="CL63" s="95" t="s">
        <v>19</v>
      </c>
      <c r="CM63" s="95" t="s">
        <v>82</v>
      </c>
    </row>
    <row r="64" spans="1:91" s="2" customFormat="1" ht="30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8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</row>
    <row r="65" spans="1:57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38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</row>
  </sheetData>
  <sheetProtection algorithmName="SHA-512" hashValue="UQ4dutF9yFtWtHYU5913JIAsKpHSqMTrZW2o+bjHWRTpm3OuavsKkEheJAF4WdYgqeVAbt5FpFmTwhLh0N7ZQg==" saltValue="0EGq5UHFc1LP+q+6u8nG/a5zIqnoZzE4KkaM2nSLEw5lBSW6zLy+5tHqcC2ToA1e7tXp1pJC/poroPHB7e4HGA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-01 - Založení LBK 198'!C2" display="/"/>
    <hyperlink ref="A56" location="'SO-02 - Založení LBK 201'!C2" display="/"/>
    <hyperlink ref="A58" location="'SO-03.1 - Péče dokončovac...'!C2" display="/"/>
    <hyperlink ref="A59" location="'SO-03.2 - Péče rozvojová ...'!C2" display="/"/>
    <hyperlink ref="A61" location="'SO-04.1 - Péče dokončovac...'!C2" display="/"/>
    <hyperlink ref="A62" location="'SO-04.2 - Péče rozvojová ...'!C2" display="/"/>
    <hyperlink ref="A63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80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108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PD na doplnění biokoridorů v k.ú. Jítrava</v>
      </c>
      <c r="F7" s="349"/>
      <c r="G7" s="349"/>
      <c r="H7" s="349"/>
      <c r="L7" s="19"/>
    </row>
    <row r="8" spans="1:46" s="2" customFormat="1" ht="12" customHeight="1">
      <c r="A8" s="33"/>
      <c r="B8" s="38"/>
      <c r="C8" s="33"/>
      <c r="D8" s="111" t="s">
        <v>109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0" t="s">
        <v>110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81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12. 7. 2022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2" t="str">
        <f>'Rekapitulace stavby'!E14</f>
        <v>Vyplň údaj</v>
      </c>
      <c r="F18" s="353"/>
      <c r="G18" s="353"/>
      <c r="H18" s="353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111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54" t="s">
        <v>19</v>
      </c>
      <c r="F27" s="354"/>
      <c r="G27" s="354"/>
      <c r="H27" s="35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ROUND(J82,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ROUND((SUM(BE82:BE165)),  2)</f>
        <v>0</v>
      </c>
      <c r="G33" s="33"/>
      <c r="H33" s="33"/>
      <c r="I33" s="123">
        <v>0.21</v>
      </c>
      <c r="J33" s="122">
        <f>ROUND(((SUM(BE82:BE165))*I33),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ROUND((SUM(BF82:BF165)),  2)</f>
        <v>0</v>
      </c>
      <c r="G34" s="33"/>
      <c r="H34" s="33"/>
      <c r="I34" s="123">
        <v>0.15</v>
      </c>
      <c r="J34" s="122">
        <f>ROUND(((SUM(BF82:BF165))*I34),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ROUND((SUM(BG82:BG165)),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ROUND((SUM(BH82:BH165)),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ROUND((SUM(BI82:BI165)),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112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5" t="str">
        <f>E7</f>
        <v>PD na doplnění biokoridorů v k.ú. Jítrava</v>
      </c>
      <c r="F48" s="356"/>
      <c r="G48" s="356"/>
      <c r="H48" s="35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4" t="str">
        <f>E9</f>
        <v>SO-01 - Založení LBK 198</v>
      </c>
      <c r="F50" s="357"/>
      <c r="G50" s="357"/>
      <c r="H50" s="35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12. 7. 2022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Liberec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113</v>
      </c>
      <c r="D57" s="136"/>
      <c r="E57" s="136"/>
      <c r="F57" s="136"/>
      <c r="G57" s="136"/>
      <c r="H57" s="136"/>
      <c r="I57" s="136"/>
      <c r="J57" s="137" t="s">
        <v>114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115</v>
      </c>
    </row>
    <row r="60" spans="1:47" s="9" customFormat="1" ht="24.95" customHeight="1">
      <c r="B60" s="139"/>
      <c r="C60" s="140"/>
      <c r="D60" s="141" t="s">
        <v>116</v>
      </c>
      <c r="E60" s="142"/>
      <c r="F60" s="142"/>
      <c r="G60" s="142"/>
      <c r="H60" s="142"/>
      <c r="I60" s="142"/>
      <c r="J60" s="143">
        <f>J83</f>
        <v>0</v>
      </c>
      <c r="K60" s="140"/>
      <c r="L60" s="144"/>
    </row>
    <row r="61" spans="1:47" s="10" customFormat="1" ht="19.899999999999999" customHeight="1">
      <c r="B61" s="145"/>
      <c r="C61" s="96"/>
      <c r="D61" s="146" t="s">
        <v>117</v>
      </c>
      <c r="E61" s="147"/>
      <c r="F61" s="147"/>
      <c r="G61" s="147"/>
      <c r="H61" s="147"/>
      <c r="I61" s="147"/>
      <c r="J61" s="148">
        <f>J84</f>
        <v>0</v>
      </c>
      <c r="K61" s="96"/>
      <c r="L61" s="149"/>
    </row>
    <row r="62" spans="1:47" s="10" customFormat="1" ht="19.899999999999999" customHeight="1">
      <c r="B62" s="145"/>
      <c r="C62" s="96"/>
      <c r="D62" s="146" t="s">
        <v>118</v>
      </c>
      <c r="E62" s="147"/>
      <c r="F62" s="147"/>
      <c r="G62" s="147"/>
      <c r="H62" s="147"/>
      <c r="I62" s="147"/>
      <c r="J62" s="148">
        <f>J162</f>
        <v>0</v>
      </c>
      <c r="K62" s="96"/>
      <c r="L62" s="149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12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119</v>
      </c>
      <c r="D69" s="35"/>
      <c r="E69" s="35"/>
      <c r="F69" s="35"/>
      <c r="G69" s="35"/>
      <c r="H69" s="35"/>
      <c r="I69" s="35"/>
      <c r="J69" s="35"/>
      <c r="K69" s="35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55" t="str">
        <f>E7</f>
        <v>PD na doplnění biokoridorů v k.ú. Jítrava</v>
      </c>
      <c r="F72" s="356"/>
      <c r="G72" s="356"/>
      <c r="H72" s="356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109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04" t="str">
        <f>E9</f>
        <v>SO-01 - Založení LBK 198</v>
      </c>
      <c r="F74" s="357"/>
      <c r="G74" s="357"/>
      <c r="H74" s="357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12. 7. 2022</v>
      </c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Liberec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50"/>
      <c r="B81" s="151"/>
      <c r="C81" s="152" t="s">
        <v>120</v>
      </c>
      <c r="D81" s="153" t="s">
        <v>56</v>
      </c>
      <c r="E81" s="153" t="s">
        <v>52</v>
      </c>
      <c r="F81" s="153" t="s">
        <v>53</v>
      </c>
      <c r="G81" s="153" t="s">
        <v>121</v>
      </c>
      <c r="H81" s="153" t="s">
        <v>122</v>
      </c>
      <c r="I81" s="153" t="s">
        <v>123</v>
      </c>
      <c r="J81" s="153" t="s">
        <v>114</v>
      </c>
      <c r="K81" s="154" t="s">
        <v>124</v>
      </c>
      <c r="L81" s="155"/>
      <c r="M81" s="67" t="s">
        <v>19</v>
      </c>
      <c r="N81" s="68" t="s">
        <v>41</v>
      </c>
      <c r="O81" s="68" t="s">
        <v>125</v>
      </c>
      <c r="P81" s="68" t="s">
        <v>126</v>
      </c>
      <c r="Q81" s="68" t="s">
        <v>127</v>
      </c>
      <c r="R81" s="68" t="s">
        <v>128</v>
      </c>
      <c r="S81" s="68" t="s">
        <v>129</v>
      </c>
      <c r="T81" s="69" t="s">
        <v>130</v>
      </c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</row>
    <row r="82" spans="1:65" s="2" customFormat="1" ht="22.9" customHeight="1">
      <c r="A82" s="33"/>
      <c r="B82" s="34"/>
      <c r="C82" s="74" t="s">
        <v>131</v>
      </c>
      <c r="D82" s="35"/>
      <c r="E82" s="35"/>
      <c r="F82" s="35"/>
      <c r="G82" s="35"/>
      <c r="H82" s="35"/>
      <c r="I82" s="35"/>
      <c r="J82" s="156">
        <f>BK82</f>
        <v>0</v>
      </c>
      <c r="K82" s="35"/>
      <c r="L82" s="38"/>
      <c r="M82" s="70"/>
      <c r="N82" s="157"/>
      <c r="O82" s="71"/>
      <c r="P82" s="158">
        <f>P83</f>
        <v>0</v>
      </c>
      <c r="Q82" s="71"/>
      <c r="R82" s="158">
        <f>R83</f>
        <v>3.0429560000000002</v>
      </c>
      <c r="S82" s="71"/>
      <c r="T82" s="15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115</v>
      </c>
      <c r="BK82" s="160">
        <f>BK83</f>
        <v>0</v>
      </c>
    </row>
    <row r="83" spans="1:65" s="12" customFormat="1" ht="25.9" customHeight="1">
      <c r="B83" s="161"/>
      <c r="C83" s="162"/>
      <c r="D83" s="163" t="s">
        <v>70</v>
      </c>
      <c r="E83" s="164" t="s">
        <v>132</v>
      </c>
      <c r="F83" s="164" t="s">
        <v>133</v>
      </c>
      <c r="G83" s="162"/>
      <c r="H83" s="162"/>
      <c r="I83" s="165"/>
      <c r="J83" s="166">
        <f>BK83</f>
        <v>0</v>
      </c>
      <c r="K83" s="162"/>
      <c r="L83" s="167"/>
      <c r="M83" s="168"/>
      <c r="N83" s="169"/>
      <c r="O83" s="169"/>
      <c r="P83" s="170">
        <f>P84+P162</f>
        <v>0</v>
      </c>
      <c r="Q83" s="169"/>
      <c r="R83" s="170">
        <f>R84+R162</f>
        <v>3.0429560000000002</v>
      </c>
      <c r="S83" s="169"/>
      <c r="T83" s="171">
        <f>T84+T162</f>
        <v>0</v>
      </c>
      <c r="AR83" s="172" t="s">
        <v>79</v>
      </c>
      <c r="AT83" s="173" t="s">
        <v>70</v>
      </c>
      <c r="AU83" s="173" t="s">
        <v>71</v>
      </c>
      <c r="AY83" s="172" t="s">
        <v>134</v>
      </c>
      <c r="BK83" s="174">
        <f>BK84+BK162</f>
        <v>0</v>
      </c>
    </row>
    <row r="84" spans="1:65" s="12" customFormat="1" ht="22.9" customHeight="1">
      <c r="B84" s="161"/>
      <c r="C84" s="162"/>
      <c r="D84" s="163" t="s">
        <v>70</v>
      </c>
      <c r="E84" s="175" t="s">
        <v>79</v>
      </c>
      <c r="F84" s="175" t="s">
        <v>135</v>
      </c>
      <c r="G84" s="162"/>
      <c r="H84" s="162"/>
      <c r="I84" s="165"/>
      <c r="J84" s="176">
        <f>BK84</f>
        <v>0</v>
      </c>
      <c r="K84" s="162"/>
      <c r="L84" s="167"/>
      <c r="M84" s="168"/>
      <c r="N84" s="169"/>
      <c r="O84" s="169"/>
      <c r="P84" s="170">
        <f>SUM(P85:P161)</f>
        <v>0</v>
      </c>
      <c r="Q84" s="169"/>
      <c r="R84" s="170">
        <f>SUM(R85:R161)</f>
        <v>3.0429560000000002</v>
      </c>
      <c r="S84" s="169"/>
      <c r="T84" s="171">
        <f>SUM(T85:T161)</f>
        <v>0</v>
      </c>
      <c r="AR84" s="172" t="s">
        <v>79</v>
      </c>
      <c r="AT84" s="173" t="s">
        <v>70</v>
      </c>
      <c r="AU84" s="173" t="s">
        <v>79</v>
      </c>
      <c r="AY84" s="172" t="s">
        <v>134</v>
      </c>
      <c r="BK84" s="174">
        <f>SUM(BK85:BK161)</f>
        <v>0</v>
      </c>
    </row>
    <row r="85" spans="1:65" s="2" customFormat="1" ht="16.5" customHeight="1">
      <c r="A85" s="33"/>
      <c r="B85" s="34"/>
      <c r="C85" s="177" t="s">
        <v>79</v>
      </c>
      <c r="D85" s="177" t="s">
        <v>136</v>
      </c>
      <c r="E85" s="178" t="s">
        <v>137</v>
      </c>
      <c r="F85" s="179" t="s">
        <v>138</v>
      </c>
      <c r="G85" s="180" t="s">
        <v>139</v>
      </c>
      <c r="H85" s="181">
        <v>4003</v>
      </c>
      <c r="I85" s="182"/>
      <c r="J85" s="183">
        <f>ROUND(I85*H85,2)</f>
        <v>0</v>
      </c>
      <c r="K85" s="179" t="s">
        <v>140</v>
      </c>
      <c r="L85" s="38"/>
      <c r="M85" s="184" t="s">
        <v>19</v>
      </c>
      <c r="N85" s="185" t="s">
        <v>42</v>
      </c>
      <c r="O85" s="63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8" t="s">
        <v>141</v>
      </c>
      <c r="AT85" s="188" t="s">
        <v>136</v>
      </c>
      <c r="AU85" s="188" t="s">
        <v>82</v>
      </c>
      <c r="AY85" s="16" t="s">
        <v>134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6" t="s">
        <v>79</v>
      </c>
      <c r="BK85" s="189">
        <f>ROUND(I85*H85,2)</f>
        <v>0</v>
      </c>
      <c r="BL85" s="16" t="s">
        <v>141</v>
      </c>
      <c r="BM85" s="188" t="s">
        <v>142</v>
      </c>
    </row>
    <row r="86" spans="1:65" s="2" customFormat="1" ht="11.25">
      <c r="A86" s="33"/>
      <c r="B86" s="34"/>
      <c r="C86" s="35"/>
      <c r="D86" s="190" t="s">
        <v>143</v>
      </c>
      <c r="E86" s="35"/>
      <c r="F86" s="191" t="s">
        <v>144</v>
      </c>
      <c r="G86" s="35"/>
      <c r="H86" s="35"/>
      <c r="I86" s="192"/>
      <c r="J86" s="35"/>
      <c r="K86" s="35"/>
      <c r="L86" s="38"/>
      <c r="M86" s="193"/>
      <c r="N86" s="194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143</v>
      </c>
      <c r="AU86" s="16" t="s">
        <v>82</v>
      </c>
    </row>
    <row r="87" spans="1:65" s="2" customFormat="1" ht="11.25">
      <c r="A87" s="33"/>
      <c r="B87" s="34"/>
      <c r="C87" s="35"/>
      <c r="D87" s="195" t="s">
        <v>145</v>
      </c>
      <c r="E87" s="35"/>
      <c r="F87" s="196" t="s">
        <v>146</v>
      </c>
      <c r="G87" s="35"/>
      <c r="H87" s="35"/>
      <c r="I87" s="192"/>
      <c r="J87" s="35"/>
      <c r="K87" s="35"/>
      <c r="L87" s="38"/>
      <c r="M87" s="193"/>
      <c r="N87" s="194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145</v>
      </c>
      <c r="AU87" s="16" t="s">
        <v>82</v>
      </c>
    </row>
    <row r="88" spans="1:65" s="13" customFormat="1" ht="11.25">
      <c r="B88" s="197"/>
      <c r="C88" s="198"/>
      <c r="D88" s="190" t="s">
        <v>147</v>
      </c>
      <c r="E88" s="199" t="s">
        <v>19</v>
      </c>
      <c r="F88" s="200" t="s">
        <v>148</v>
      </c>
      <c r="G88" s="198"/>
      <c r="H88" s="201">
        <v>4003</v>
      </c>
      <c r="I88" s="202"/>
      <c r="J88" s="198"/>
      <c r="K88" s="198"/>
      <c r="L88" s="203"/>
      <c r="M88" s="204"/>
      <c r="N88" s="205"/>
      <c r="O88" s="205"/>
      <c r="P88" s="205"/>
      <c r="Q88" s="205"/>
      <c r="R88" s="205"/>
      <c r="S88" s="205"/>
      <c r="T88" s="206"/>
      <c r="AT88" s="207" t="s">
        <v>147</v>
      </c>
      <c r="AU88" s="207" t="s">
        <v>82</v>
      </c>
      <c r="AV88" s="13" t="s">
        <v>82</v>
      </c>
      <c r="AW88" s="13" t="s">
        <v>33</v>
      </c>
      <c r="AX88" s="13" t="s">
        <v>79</v>
      </c>
      <c r="AY88" s="207" t="s">
        <v>134</v>
      </c>
    </row>
    <row r="89" spans="1:65" s="2" customFormat="1" ht="16.5" customHeight="1">
      <c r="A89" s="33"/>
      <c r="B89" s="34"/>
      <c r="C89" s="177" t="s">
        <v>82</v>
      </c>
      <c r="D89" s="177" t="s">
        <v>136</v>
      </c>
      <c r="E89" s="178" t="s">
        <v>149</v>
      </c>
      <c r="F89" s="179" t="s">
        <v>150</v>
      </c>
      <c r="G89" s="180" t="s">
        <v>139</v>
      </c>
      <c r="H89" s="181">
        <v>4003</v>
      </c>
      <c r="I89" s="182"/>
      <c r="J89" s="183">
        <f>ROUND(I89*H89,2)</f>
        <v>0</v>
      </c>
      <c r="K89" s="179" t="s">
        <v>140</v>
      </c>
      <c r="L89" s="38"/>
      <c r="M89" s="184" t="s">
        <v>19</v>
      </c>
      <c r="N89" s="185" t="s">
        <v>42</v>
      </c>
      <c r="O89" s="63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8" t="s">
        <v>141</v>
      </c>
      <c r="AT89" s="188" t="s">
        <v>136</v>
      </c>
      <c r="AU89" s="188" t="s">
        <v>82</v>
      </c>
      <c r="AY89" s="16" t="s">
        <v>134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6" t="s">
        <v>79</v>
      </c>
      <c r="BK89" s="189">
        <f>ROUND(I89*H89,2)</f>
        <v>0</v>
      </c>
      <c r="BL89" s="16" t="s">
        <v>141</v>
      </c>
      <c r="BM89" s="188" t="s">
        <v>151</v>
      </c>
    </row>
    <row r="90" spans="1:65" s="2" customFormat="1" ht="11.25">
      <c r="A90" s="33"/>
      <c r="B90" s="34"/>
      <c r="C90" s="35"/>
      <c r="D90" s="190" t="s">
        <v>143</v>
      </c>
      <c r="E90" s="35"/>
      <c r="F90" s="191" t="s">
        <v>152</v>
      </c>
      <c r="G90" s="35"/>
      <c r="H90" s="35"/>
      <c r="I90" s="192"/>
      <c r="J90" s="35"/>
      <c r="K90" s="35"/>
      <c r="L90" s="38"/>
      <c r="M90" s="193"/>
      <c r="N90" s="194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143</v>
      </c>
      <c r="AU90" s="16" t="s">
        <v>82</v>
      </c>
    </row>
    <row r="91" spans="1:65" s="2" customFormat="1" ht="11.25">
      <c r="A91" s="33"/>
      <c r="B91" s="34"/>
      <c r="C91" s="35"/>
      <c r="D91" s="195" t="s">
        <v>145</v>
      </c>
      <c r="E91" s="35"/>
      <c r="F91" s="196" t="s">
        <v>153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145</v>
      </c>
      <c r="AU91" s="16" t="s">
        <v>82</v>
      </c>
    </row>
    <row r="92" spans="1:65" s="13" customFormat="1" ht="11.25">
      <c r="B92" s="197"/>
      <c r="C92" s="198"/>
      <c r="D92" s="190" t="s">
        <v>147</v>
      </c>
      <c r="E92" s="199" t="s">
        <v>19</v>
      </c>
      <c r="F92" s="200" t="s">
        <v>154</v>
      </c>
      <c r="G92" s="198"/>
      <c r="H92" s="201">
        <v>4003</v>
      </c>
      <c r="I92" s="202"/>
      <c r="J92" s="198"/>
      <c r="K92" s="198"/>
      <c r="L92" s="203"/>
      <c r="M92" s="204"/>
      <c r="N92" s="205"/>
      <c r="O92" s="205"/>
      <c r="P92" s="205"/>
      <c r="Q92" s="205"/>
      <c r="R92" s="205"/>
      <c r="S92" s="205"/>
      <c r="T92" s="206"/>
      <c r="AT92" s="207" t="s">
        <v>147</v>
      </c>
      <c r="AU92" s="207" t="s">
        <v>82</v>
      </c>
      <c r="AV92" s="13" t="s">
        <v>82</v>
      </c>
      <c r="AW92" s="13" t="s">
        <v>33</v>
      </c>
      <c r="AX92" s="13" t="s">
        <v>79</v>
      </c>
      <c r="AY92" s="207" t="s">
        <v>134</v>
      </c>
    </row>
    <row r="93" spans="1:65" s="2" customFormat="1" ht="16.5" customHeight="1">
      <c r="A93" s="33"/>
      <c r="B93" s="34"/>
      <c r="C93" s="208" t="s">
        <v>155</v>
      </c>
      <c r="D93" s="208" t="s">
        <v>156</v>
      </c>
      <c r="E93" s="209" t="s">
        <v>157</v>
      </c>
      <c r="F93" s="210" t="s">
        <v>158</v>
      </c>
      <c r="G93" s="211" t="s">
        <v>159</v>
      </c>
      <c r="H93" s="212">
        <v>8.2460000000000004</v>
      </c>
      <c r="I93" s="213"/>
      <c r="J93" s="214">
        <f>ROUND(I93*H93,2)</f>
        <v>0</v>
      </c>
      <c r="K93" s="210" t="s">
        <v>19</v>
      </c>
      <c r="L93" s="215"/>
      <c r="M93" s="216" t="s">
        <v>19</v>
      </c>
      <c r="N93" s="217" t="s">
        <v>42</v>
      </c>
      <c r="O93" s="63"/>
      <c r="P93" s="186">
        <f>O93*H93</f>
        <v>0</v>
      </c>
      <c r="Q93" s="186">
        <v>1E-3</v>
      </c>
      <c r="R93" s="186">
        <f>Q93*H93</f>
        <v>8.2459999999999999E-3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160</v>
      </c>
      <c r="AT93" s="188" t="s">
        <v>156</v>
      </c>
      <c r="AU93" s="188" t="s">
        <v>82</v>
      </c>
      <c r="AY93" s="16" t="s">
        <v>134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79</v>
      </c>
      <c r="BK93" s="189">
        <f>ROUND(I93*H93,2)</f>
        <v>0</v>
      </c>
      <c r="BL93" s="16" t="s">
        <v>141</v>
      </c>
      <c r="BM93" s="188" t="s">
        <v>161</v>
      </c>
    </row>
    <row r="94" spans="1:65" s="2" customFormat="1" ht="11.25">
      <c r="A94" s="33"/>
      <c r="B94" s="34"/>
      <c r="C94" s="35"/>
      <c r="D94" s="190" t="s">
        <v>143</v>
      </c>
      <c r="E94" s="35"/>
      <c r="F94" s="191" t="s">
        <v>158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143</v>
      </c>
      <c r="AU94" s="16" t="s">
        <v>82</v>
      </c>
    </row>
    <row r="95" spans="1:65" s="2" customFormat="1" ht="29.25">
      <c r="A95" s="33"/>
      <c r="B95" s="34"/>
      <c r="C95" s="35"/>
      <c r="D95" s="190" t="s">
        <v>162</v>
      </c>
      <c r="E95" s="35"/>
      <c r="F95" s="218" t="s">
        <v>163</v>
      </c>
      <c r="G95" s="35"/>
      <c r="H95" s="35"/>
      <c r="I95" s="192"/>
      <c r="J95" s="35"/>
      <c r="K95" s="35"/>
      <c r="L95" s="38"/>
      <c r="M95" s="193"/>
      <c r="N95" s="194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162</v>
      </c>
      <c r="AU95" s="16" t="s">
        <v>82</v>
      </c>
    </row>
    <row r="96" spans="1:65" s="13" customFormat="1" ht="11.25">
      <c r="B96" s="197"/>
      <c r="C96" s="198"/>
      <c r="D96" s="190" t="s">
        <v>147</v>
      </c>
      <c r="E96" s="199" t="s">
        <v>19</v>
      </c>
      <c r="F96" s="200" t="s">
        <v>164</v>
      </c>
      <c r="G96" s="198"/>
      <c r="H96" s="201">
        <v>8.2460000000000004</v>
      </c>
      <c r="I96" s="202"/>
      <c r="J96" s="198"/>
      <c r="K96" s="198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147</v>
      </c>
      <c r="AU96" s="207" t="s">
        <v>82</v>
      </c>
      <c r="AV96" s="13" t="s">
        <v>82</v>
      </c>
      <c r="AW96" s="13" t="s">
        <v>33</v>
      </c>
      <c r="AX96" s="13" t="s">
        <v>79</v>
      </c>
      <c r="AY96" s="207" t="s">
        <v>134</v>
      </c>
    </row>
    <row r="97" spans="1:65" s="2" customFormat="1" ht="21.75" customHeight="1">
      <c r="A97" s="33"/>
      <c r="B97" s="34"/>
      <c r="C97" s="177" t="s">
        <v>141</v>
      </c>
      <c r="D97" s="177" t="s">
        <v>136</v>
      </c>
      <c r="E97" s="178" t="s">
        <v>165</v>
      </c>
      <c r="F97" s="179" t="s">
        <v>166</v>
      </c>
      <c r="G97" s="180" t="s">
        <v>167</v>
      </c>
      <c r="H97" s="181">
        <v>117</v>
      </c>
      <c r="I97" s="182"/>
      <c r="J97" s="183">
        <f>ROUND(I97*H97,2)</f>
        <v>0</v>
      </c>
      <c r="K97" s="179" t="s">
        <v>140</v>
      </c>
      <c r="L97" s="38"/>
      <c r="M97" s="184" t="s">
        <v>19</v>
      </c>
      <c r="N97" s="185" t="s">
        <v>42</v>
      </c>
      <c r="O97" s="63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141</v>
      </c>
      <c r="AT97" s="188" t="s">
        <v>136</v>
      </c>
      <c r="AU97" s="188" t="s">
        <v>82</v>
      </c>
      <c r="AY97" s="16" t="s">
        <v>134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79</v>
      </c>
      <c r="BK97" s="189">
        <f>ROUND(I97*H97,2)</f>
        <v>0</v>
      </c>
      <c r="BL97" s="16" t="s">
        <v>141</v>
      </c>
      <c r="BM97" s="188" t="s">
        <v>168</v>
      </c>
    </row>
    <row r="98" spans="1:65" s="2" customFormat="1" ht="19.5">
      <c r="A98" s="33"/>
      <c r="B98" s="34"/>
      <c r="C98" s="35"/>
      <c r="D98" s="190" t="s">
        <v>143</v>
      </c>
      <c r="E98" s="35"/>
      <c r="F98" s="191" t="s">
        <v>169</v>
      </c>
      <c r="G98" s="35"/>
      <c r="H98" s="35"/>
      <c r="I98" s="192"/>
      <c r="J98" s="35"/>
      <c r="K98" s="35"/>
      <c r="L98" s="38"/>
      <c r="M98" s="193"/>
      <c r="N98" s="194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143</v>
      </c>
      <c r="AU98" s="16" t="s">
        <v>82</v>
      </c>
    </row>
    <row r="99" spans="1:65" s="2" customFormat="1" ht="11.25">
      <c r="A99" s="33"/>
      <c r="B99" s="34"/>
      <c r="C99" s="35"/>
      <c r="D99" s="195" t="s">
        <v>145</v>
      </c>
      <c r="E99" s="35"/>
      <c r="F99" s="196" t="s">
        <v>170</v>
      </c>
      <c r="G99" s="35"/>
      <c r="H99" s="35"/>
      <c r="I99" s="192"/>
      <c r="J99" s="35"/>
      <c r="K99" s="35"/>
      <c r="L99" s="38"/>
      <c r="M99" s="193"/>
      <c r="N99" s="194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145</v>
      </c>
      <c r="AU99" s="16" t="s">
        <v>82</v>
      </c>
    </row>
    <row r="100" spans="1:65" s="13" customFormat="1" ht="11.25">
      <c r="B100" s="197"/>
      <c r="C100" s="198"/>
      <c r="D100" s="190" t="s">
        <v>147</v>
      </c>
      <c r="E100" s="199" t="s">
        <v>19</v>
      </c>
      <c r="F100" s="200" t="s">
        <v>171</v>
      </c>
      <c r="G100" s="198"/>
      <c r="H100" s="201">
        <v>117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147</v>
      </c>
      <c r="AU100" s="207" t="s">
        <v>82</v>
      </c>
      <c r="AV100" s="13" t="s">
        <v>82</v>
      </c>
      <c r="AW100" s="13" t="s">
        <v>33</v>
      </c>
      <c r="AX100" s="13" t="s">
        <v>79</v>
      </c>
      <c r="AY100" s="207" t="s">
        <v>134</v>
      </c>
    </row>
    <row r="101" spans="1:65" s="2" customFormat="1" ht="21.75" customHeight="1">
      <c r="A101" s="33"/>
      <c r="B101" s="34"/>
      <c r="C101" s="177" t="s">
        <v>172</v>
      </c>
      <c r="D101" s="177" t="s">
        <v>136</v>
      </c>
      <c r="E101" s="178" t="s">
        <v>173</v>
      </c>
      <c r="F101" s="179" t="s">
        <v>174</v>
      </c>
      <c r="G101" s="180" t="s">
        <v>167</v>
      </c>
      <c r="H101" s="181">
        <v>46</v>
      </c>
      <c r="I101" s="182"/>
      <c r="J101" s="183">
        <f>ROUND(I101*H101,2)</f>
        <v>0</v>
      </c>
      <c r="K101" s="179" t="s">
        <v>140</v>
      </c>
      <c r="L101" s="38"/>
      <c r="M101" s="184" t="s">
        <v>19</v>
      </c>
      <c r="N101" s="185" t="s">
        <v>42</v>
      </c>
      <c r="O101" s="63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8" t="s">
        <v>141</v>
      </c>
      <c r="AT101" s="188" t="s">
        <v>136</v>
      </c>
      <c r="AU101" s="188" t="s">
        <v>82</v>
      </c>
      <c r="AY101" s="16" t="s">
        <v>134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6" t="s">
        <v>79</v>
      </c>
      <c r="BK101" s="189">
        <f>ROUND(I101*H101,2)</f>
        <v>0</v>
      </c>
      <c r="BL101" s="16" t="s">
        <v>141</v>
      </c>
      <c r="BM101" s="188" t="s">
        <v>175</v>
      </c>
    </row>
    <row r="102" spans="1:65" s="2" customFormat="1" ht="19.5">
      <c r="A102" s="33"/>
      <c r="B102" s="34"/>
      <c r="C102" s="35"/>
      <c r="D102" s="190" t="s">
        <v>143</v>
      </c>
      <c r="E102" s="35"/>
      <c r="F102" s="191" t="s">
        <v>176</v>
      </c>
      <c r="G102" s="35"/>
      <c r="H102" s="35"/>
      <c r="I102" s="192"/>
      <c r="J102" s="35"/>
      <c r="K102" s="35"/>
      <c r="L102" s="38"/>
      <c r="M102" s="193"/>
      <c r="N102" s="194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143</v>
      </c>
      <c r="AU102" s="16" t="s">
        <v>82</v>
      </c>
    </row>
    <row r="103" spans="1:65" s="2" customFormat="1" ht="11.25">
      <c r="A103" s="33"/>
      <c r="B103" s="34"/>
      <c r="C103" s="35"/>
      <c r="D103" s="195" t="s">
        <v>145</v>
      </c>
      <c r="E103" s="35"/>
      <c r="F103" s="196" t="s">
        <v>177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145</v>
      </c>
      <c r="AU103" s="16" t="s">
        <v>82</v>
      </c>
    </row>
    <row r="104" spans="1:65" s="13" customFormat="1" ht="11.25">
      <c r="B104" s="197"/>
      <c r="C104" s="198"/>
      <c r="D104" s="190" t="s">
        <v>147</v>
      </c>
      <c r="E104" s="199" t="s">
        <v>19</v>
      </c>
      <c r="F104" s="200" t="s">
        <v>178</v>
      </c>
      <c r="G104" s="198"/>
      <c r="H104" s="201">
        <v>46</v>
      </c>
      <c r="I104" s="202"/>
      <c r="J104" s="198"/>
      <c r="K104" s="198"/>
      <c r="L104" s="203"/>
      <c r="M104" s="204"/>
      <c r="N104" s="205"/>
      <c r="O104" s="205"/>
      <c r="P104" s="205"/>
      <c r="Q104" s="205"/>
      <c r="R104" s="205"/>
      <c r="S104" s="205"/>
      <c r="T104" s="206"/>
      <c r="AT104" s="207" t="s">
        <v>147</v>
      </c>
      <c r="AU104" s="207" t="s">
        <v>82</v>
      </c>
      <c r="AV104" s="13" t="s">
        <v>82</v>
      </c>
      <c r="AW104" s="13" t="s">
        <v>33</v>
      </c>
      <c r="AX104" s="13" t="s">
        <v>79</v>
      </c>
      <c r="AY104" s="207" t="s">
        <v>134</v>
      </c>
    </row>
    <row r="105" spans="1:65" s="2" customFormat="1" ht="16.5" customHeight="1">
      <c r="A105" s="33"/>
      <c r="B105" s="34"/>
      <c r="C105" s="177" t="s">
        <v>179</v>
      </c>
      <c r="D105" s="177" t="s">
        <v>136</v>
      </c>
      <c r="E105" s="178" t="s">
        <v>180</v>
      </c>
      <c r="F105" s="179" t="s">
        <v>181</v>
      </c>
      <c r="G105" s="180" t="s">
        <v>167</v>
      </c>
      <c r="H105" s="181">
        <v>46</v>
      </c>
      <c r="I105" s="182"/>
      <c r="J105" s="183">
        <f>ROUND(I105*H105,2)</f>
        <v>0</v>
      </c>
      <c r="K105" s="179" t="s">
        <v>140</v>
      </c>
      <c r="L105" s="38"/>
      <c r="M105" s="184" t="s">
        <v>19</v>
      </c>
      <c r="N105" s="185" t="s">
        <v>42</v>
      </c>
      <c r="O105" s="63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8" t="s">
        <v>141</v>
      </c>
      <c r="AT105" s="188" t="s">
        <v>136</v>
      </c>
      <c r="AU105" s="188" t="s">
        <v>82</v>
      </c>
      <c r="AY105" s="16" t="s">
        <v>134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6" t="s">
        <v>79</v>
      </c>
      <c r="BK105" s="189">
        <f>ROUND(I105*H105,2)</f>
        <v>0</v>
      </c>
      <c r="BL105" s="16" t="s">
        <v>141</v>
      </c>
      <c r="BM105" s="188" t="s">
        <v>182</v>
      </c>
    </row>
    <row r="106" spans="1:65" s="2" customFormat="1" ht="11.25">
      <c r="A106" s="33"/>
      <c r="B106" s="34"/>
      <c r="C106" s="35"/>
      <c r="D106" s="190" t="s">
        <v>143</v>
      </c>
      <c r="E106" s="35"/>
      <c r="F106" s="191" t="s">
        <v>183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143</v>
      </c>
      <c r="AU106" s="16" t="s">
        <v>82</v>
      </c>
    </row>
    <row r="107" spans="1:65" s="2" customFormat="1" ht="11.25">
      <c r="A107" s="33"/>
      <c r="B107" s="34"/>
      <c r="C107" s="35"/>
      <c r="D107" s="195" t="s">
        <v>145</v>
      </c>
      <c r="E107" s="35"/>
      <c r="F107" s="196" t="s">
        <v>184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145</v>
      </c>
      <c r="AU107" s="16" t="s">
        <v>82</v>
      </c>
    </row>
    <row r="108" spans="1:65" s="13" customFormat="1" ht="11.25">
      <c r="B108" s="197"/>
      <c r="C108" s="198"/>
      <c r="D108" s="190" t="s">
        <v>147</v>
      </c>
      <c r="E108" s="199" t="s">
        <v>19</v>
      </c>
      <c r="F108" s="200" t="s">
        <v>178</v>
      </c>
      <c r="G108" s="198"/>
      <c r="H108" s="201">
        <v>46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147</v>
      </c>
      <c r="AU108" s="207" t="s">
        <v>82</v>
      </c>
      <c r="AV108" s="13" t="s">
        <v>82</v>
      </c>
      <c r="AW108" s="13" t="s">
        <v>33</v>
      </c>
      <c r="AX108" s="13" t="s">
        <v>79</v>
      </c>
      <c r="AY108" s="207" t="s">
        <v>134</v>
      </c>
    </row>
    <row r="109" spans="1:65" s="2" customFormat="1" ht="16.5" customHeight="1">
      <c r="A109" s="33"/>
      <c r="B109" s="34"/>
      <c r="C109" s="208" t="s">
        <v>185</v>
      </c>
      <c r="D109" s="208" t="s">
        <v>156</v>
      </c>
      <c r="E109" s="209" t="s">
        <v>186</v>
      </c>
      <c r="F109" s="210" t="s">
        <v>187</v>
      </c>
      <c r="G109" s="211" t="s">
        <v>167</v>
      </c>
      <c r="H109" s="212">
        <v>46</v>
      </c>
      <c r="I109" s="213"/>
      <c r="J109" s="214">
        <f>ROUND(I109*H109,2)</f>
        <v>0</v>
      </c>
      <c r="K109" s="210" t="s">
        <v>19</v>
      </c>
      <c r="L109" s="215"/>
      <c r="M109" s="216" t="s">
        <v>19</v>
      </c>
      <c r="N109" s="217" t="s">
        <v>42</v>
      </c>
      <c r="O109" s="63"/>
      <c r="P109" s="186">
        <f>O109*H109</f>
        <v>0</v>
      </c>
      <c r="Q109" s="186">
        <v>0.01</v>
      </c>
      <c r="R109" s="186">
        <f>Q109*H109</f>
        <v>0.46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160</v>
      </c>
      <c r="AT109" s="188" t="s">
        <v>156</v>
      </c>
      <c r="AU109" s="188" t="s">
        <v>82</v>
      </c>
      <c r="AY109" s="16" t="s">
        <v>134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141</v>
      </c>
      <c r="BM109" s="188" t="s">
        <v>188</v>
      </c>
    </row>
    <row r="110" spans="1:65" s="2" customFormat="1" ht="11.25">
      <c r="A110" s="33"/>
      <c r="B110" s="34"/>
      <c r="C110" s="35"/>
      <c r="D110" s="190" t="s">
        <v>143</v>
      </c>
      <c r="E110" s="35"/>
      <c r="F110" s="191" t="s">
        <v>187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143</v>
      </c>
      <c r="AU110" s="16" t="s">
        <v>82</v>
      </c>
    </row>
    <row r="111" spans="1:65" s="2" customFormat="1" ht="97.5">
      <c r="A111" s="33"/>
      <c r="B111" s="34"/>
      <c r="C111" s="35"/>
      <c r="D111" s="190" t="s">
        <v>162</v>
      </c>
      <c r="E111" s="35"/>
      <c r="F111" s="218" t="s">
        <v>189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162</v>
      </c>
      <c r="AU111" s="16" t="s">
        <v>82</v>
      </c>
    </row>
    <row r="112" spans="1:65" s="2" customFormat="1" ht="16.5" customHeight="1">
      <c r="A112" s="33"/>
      <c r="B112" s="34"/>
      <c r="C112" s="177" t="s">
        <v>160</v>
      </c>
      <c r="D112" s="177" t="s">
        <v>136</v>
      </c>
      <c r="E112" s="178" t="s">
        <v>190</v>
      </c>
      <c r="F112" s="179" t="s">
        <v>191</v>
      </c>
      <c r="G112" s="180" t="s">
        <v>167</v>
      </c>
      <c r="H112" s="181">
        <v>117</v>
      </c>
      <c r="I112" s="182"/>
      <c r="J112" s="183">
        <f>ROUND(I112*H112,2)</f>
        <v>0</v>
      </c>
      <c r="K112" s="179" t="s">
        <v>140</v>
      </c>
      <c r="L112" s="38"/>
      <c r="M112" s="184" t="s">
        <v>19</v>
      </c>
      <c r="N112" s="185" t="s">
        <v>42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141</v>
      </c>
      <c r="AT112" s="188" t="s">
        <v>136</v>
      </c>
      <c r="AU112" s="188" t="s">
        <v>82</v>
      </c>
      <c r="AY112" s="16" t="s">
        <v>134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79</v>
      </c>
      <c r="BK112" s="189">
        <f>ROUND(I112*H112,2)</f>
        <v>0</v>
      </c>
      <c r="BL112" s="16" t="s">
        <v>141</v>
      </c>
      <c r="BM112" s="188" t="s">
        <v>192</v>
      </c>
    </row>
    <row r="113" spans="1:65" s="2" customFormat="1" ht="11.25">
      <c r="A113" s="33"/>
      <c r="B113" s="34"/>
      <c r="C113" s="35"/>
      <c r="D113" s="190" t="s">
        <v>143</v>
      </c>
      <c r="E113" s="35"/>
      <c r="F113" s="191" t="s">
        <v>193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143</v>
      </c>
      <c r="AU113" s="16" t="s">
        <v>82</v>
      </c>
    </row>
    <row r="114" spans="1:65" s="2" customFormat="1" ht="11.25">
      <c r="A114" s="33"/>
      <c r="B114" s="34"/>
      <c r="C114" s="35"/>
      <c r="D114" s="195" t="s">
        <v>145</v>
      </c>
      <c r="E114" s="35"/>
      <c r="F114" s="196" t="s">
        <v>194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145</v>
      </c>
      <c r="AU114" s="16" t="s">
        <v>82</v>
      </c>
    </row>
    <row r="115" spans="1:65" s="13" customFormat="1" ht="11.25">
      <c r="B115" s="197"/>
      <c r="C115" s="198"/>
      <c r="D115" s="190" t="s">
        <v>147</v>
      </c>
      <c r="E115" s="199" t="s">
        <v>19</v>
      </c>
      <c r="F115" s="200" t="s">
        <v>171</v>
      </c>
      <c r="G115" s="198"/>
      <c r="H115" s="201">
        <v>117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147</v>
      </c>
      <c r="AU115" s="207" t="s">
        <v>82</v>
      </c>
      <c r="AV115" s="13" t="s">
        <v>82</v>
      </c>
      <c r="AW115" s="13" t="s">
        <v>33</v>
      </c>
      <c r="AX115" s="13" t="s">
        <v>79</v>
      </c>
      <c r="AY115" s="207" t="s">
        <v>134</v>
      </c>
    </row>
    <row r="116" spans="1:65" s="2" customFormat="1" ht="16.5" customHeight="1">
      <c r="A116" s="33"/>
      <c r="B116" s="34"/>
      <c r="C116" s="208" t="s">
        <v>195</v>
      </c>
      <c r="D116" s="208" t="s">
        <v>156</v>
      </c>
      <c r="E116" s="209" t="s">
        <v>196</v>
      </c>
      <c r="F116" s="210" t="s">
        <v>197</v>
      </c>
      <c r="G116" s="211" t="s">
        <v>167</v>
      </c>
      <c r="H116" s="212">
        <v>117</v>
      </c>
      <c r="I116" s="213"/>
      <c r="J116" s="214">
        <f>ROUND(I116*H116,2)</f>
        <v>0</v>
      </c>
      <c r="K116" s="210" t="s">
        <v>19</v>
      </c>
      <c r="L116" s="215"/>
      <c r="M116" s="216" t="s">
        <v>19</v>
      </c>
      <c r="N116" s="217" t="s">
        <v>42</v>
      </c>
      <c r="O116" s="63"/>
      <c r="P116" s="186">
        <f>O116*H116</f>
        <v>0</v>
      </c>
      <c r="Q116" s="186">
        <v>3.0000000000000001E-3</v>
      </c>
      <c r="R116" s="186">
        <f>Q116*H116</f>
        <v>0.35100000000000003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160</v>
      </c>
      <c r="AT116" s="188" t="s">
        <v>156</v>
      </c>
      <c r="AU116" s="188" t="s">
        <v>82</v>
      </c>
      <c r="AY116" s="16" t="s">
        <v>134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79</v>
      </c>
      <c r="BK116" s="189">
        <f>ROUND(I116*H116,2)</f>
        <v>0</v>
      </c>
      <c r="BL116" s="16" t="s">
        <v>141</v>
      </c>
      <c r="BM116" s="188" t="s">
        <v>198</v>
      </c>
    </row>
    <row r="117" spans="1:65" s="2" customFormat="1" ht="11.25">
      <c r="A117" s="33"/>
      <c r="B117" s="34"/>
      <c r="C117" s="35"/>
      <c r="D117" s="190" t="s">
        <v>143</v>
      </c>
      <c r="E117" s="35"/>
      <c r="F117" s="191" t="s">
        <v>197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143</v>
      </c>
      <c r="AU117" s="16" t="s">
        <v>82</v>
      </c>
    </row>
    <row r="118" spans="1:65" s="2" customFormat="1" ht="68.25">
      <c r="A118" s="33"/>
      <c r="B118" s="34"/>
      <c r="C118" s="35"/>
      <c r="D118" s="190" t="s">
        <v>162</v>
      </c>
      <c r="E118" s="35"/>
      <c r="F118" s="218" t="s">
        <v>199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162</v>
      </c>
      <c r="AU118" s="16" t="s">
        <v>82</v>
      </c>
    </row>
    <row r="119" spans="1:65" s="2" customFormat="1" ht="16.5" customHeight="1">
      <c r="A119" s="33"/>
      <c r="B119" s="34"/>
      <c r="C119" s="177" t="s">
        <v>200</v>
      </c>
      <c r="D119" s="177" t="s">
        <v>136</v>
      </c>
      <c r="E119" s="178" t="s">
        <v>201</v>
      </c>
      <c r="F119" s="179" t="s">
        <v>202</v>
      </c>
      <c r="G119" s="180" t="s">
        <v>167</v>
      </c>
      <c r="H119" s="181">
        <v>117</v>
      </c>
      <c r="I119" s="182"/>
      <c r="J119" s="183">
        <f>ROUND(I119*H119,2)</f>
        <v>0</v>
      </c>
      <c r="K119" s="179" t="s">
        <v>140</v>
      </c>
      <c r="L119" s="38"/>
      <c r="M119" s="184" t="s">
        <v>19</v>
      </c>
      <c r="N119" s="185" t="s">
        <v>42</v>
      </c>
      <c r="O119" s="63"/>
      <c r="P119" s="186">
        <f>O119*H119</f>
        <v>0</v>
      </c>
      <c r="Q119" s="186">
        <v>5.0000000000000002E-5</v>
      </c>
      <c r="R119" s="186">
        <f>Q119*H119</f>
        <v>5.8500000000000002E-3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141</v>
      </c>
      <c r="AT119" s="188" t="s">
        <v>136</v>
      </c>
      <c r="AU119" s="188" t="s">
        <v>82</v>
      </c>
      <c r="AY119" s="16" t="s">
        <v>134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79</v>
      </c>
      <c r="BK119" s="189">
        <f>ROUND(I119*H119,2)</f>
        <v>0</v>
      </c>
      <c r="BL119" s="16" t="s">
        <v>141</v>
      </c>
      <c r="BM119" s="188" t="s">
        <v>203</v>
      </c>
    </row>
    <row r="120" spans="1:65" s="2" customFormat="1" ht="11.25">
      <c r="A120" s="33"/>
      <c r="B120" s="34"/>
      <c r="C120" s="35"/>
      <c r="D120" s="190" t="s">
        <v>143</v>
      </c>
      <c r="E120" s="35"/>
      <c r="F120" s="191" t="s">
        <v>204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143</v>
      </c>
      <c r="AU120" s="16" t="s">
        <v>82</v>
      </c>
    </row>
    <row r="121" spans="1:65" s="2" customFormat="1" ht="11.25">
      <c r="A121" s="33"/>
      <c r="B121" s="34"/>
      <c r="C121" s="35"/>
      <c r="D121" s="195" t="s">
        <v>145</v>
      </c>
      <c r="E121" s="35"/>
      <c r="F121" s="196" t="s">
        <v>205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145</v>
      </c>
      <c r="AU121" s="16" t="s">
        <v>82</v>
      </c>
    </row>
    <row r="122" spans="1:65" s="2" customFormat="1" ht="19.5">
      <c r="A122" s="33"/>
      <c r="B122" s="34"/>
      <c r="C122" s="35"/>
      <c r="D122" s="190" t="s">
        <v>162</v>
      </c>
      <c r="E122" s="35"/>
      <c r="F122" s="218" t="s">
        <v>206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162</v>
      </c>
      <c r="AU122" s="16" t="s">
        <v>82</v>
      </c>
    </row>
    <row r="123" spans="1:65" s="13" customFormat="1" ht="11.25">
      <c r="B123" s="197"/>
      <c r="C123" s="198"/>
      <c r="D123" s="190" t="s">
        <v>147</v>
      </c>
      <c r="E123" s="199" t="s">
        <v>19</v>
      </c>
      <c r="F123" s="200" t="s">
        <v>171</v>
      </c>
      <c r="G123" s="198"/>
      <c r="H123" s="201">
        <v>117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147</v>
      </c>
      <c r="AU123" s="207" t="s">
        <v>82</v>
      </c>
      <c r="AV123" s="13" t="s">
        <v>82</v>
      </c>
      <c r="AW123" s="13" t="s">
        <v>33</v>
      </c>
      <c r="AX123" s="13" t="s">
        <v>71</v>
      </c>
      <c r="AY123" s="207" t="s">
        <v>134</v>
      </c>
    </row>
    <row r="124" spans="1:65" s="2" customFormat="1" ht="16.5" customHeight="1">
      <c r="A124" s="33"/>
      <c r="B124" s="34"/>
      <c r="C124" s="208" t="s">
        <v>207</v>
      </c>
      <c r="D124" s="208" t="s">
        <v>156</v>
      </c>
      <c r="E124" s="209" t="s">
        <v>208</v>
      </c>
      <c r="F124" s="210" t="s">
        <v>209</v>
      </c>
      <c r="G124" s="211" t="s">
        <v>167</v>
      </c>
      <c r="H124" s="212">
        <v>117</v>
      </c>
      <c r="I124" s="213"/>
      <c r="J124" s="214">
        <f>ROUND(I124*H124,2)</f>
        <v>0</v>
      </c>
      <c r="K124" s="210" t="s">
        <v>140</v>
      </c>
      <c r="L124" s="215"/>
      <c r="M124" s="216" t="s">
        <v>19</v>
      </c>
      <c r="N124" s="217" t="s">
        <v>42</v>
      </c>
      <c r="O124" s="63"/>
      <c r="P124" s="186">
        <f>O124*H124</f>
        <v>0</v>
      </c>
      <c r="Q124" s="186">
        <v>3.5400000000000002E-3</v>
      </c>
      <c r="R124" s="186">
        <f>Q124*H124</f>
        <v>0.41418000000000005</v>
      </c>
      <c r="S124" s="186">
        <v>0</v>
      </c>
      <c r="T124" s="18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8" t="s">
        <v>160</v>
      </c>
      <c r="AT124" s="188" t="s">
        <v>156</v>
      </c>
      <c r="AU124" s="188" t="s">
        <v>82</v>
      </c>
      <c r="AY124" s="16" t="s">
        <v>134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6" t="s">
        <v>79</v>
      </c>
      <c r="BK124" s="189">
        <f>ROUND(I124*H124,2)</f>
        <v>0</v>
      </c>
      <c r="BL124" s="16" t="s">
        <v>141</v>
      </c>
      <c r="BM124" s="188" t="s">
        <v>210</v>
      </c>
    </row>
    <row r="125" spans="1:65" s="2" customFormat="1" ht="11.25">
      <c r="A125" s="33"/>
      <c r="B125" s="34"/>
      <c r="C125" s="35"/>
      <c r="D125" s="190" t="s">
        <v>143</v>
      </c>
      <c r="E125" s="35"/>
      <c r="F125" s="191" t="s">
        <v>209</v>
      </c>
      <c r="G125" s="35"/>
      <c r="H125" s="35"/>
      <c r="I125" s="192"/>
      <c r="J125" s="35"/>
      <c r="K125" s="35"/>
      <c r="L125" s="38"/>
      <c r="M125" s="193"/>
      <c r="N125" s="194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143</v>
      </c>
      <c r="AU125" s="16" t="s">
        <v>82</v>
      </c>
    </row>
    <row r="126" spans="1:65" s="2" customFormat="1" ht="19.5">
      <c r="A126" s="33"/>
      <c r="B126" s="34"/>
      <c r="C126" s="35"/>
      <c r="D126" s="190" t="s">
        <v>162</v>
      </c>
      <c r="E126" s="35"/>
      <c r="F126" s="218" t="s">
        <v>211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162</v>
      </c>
      <c r="AU126" s="16" t="s">
        <v>82</v>
      </c>
    </row>
    <row r="127" spans="1:65" s="2" customFormat="1" ht="16.5" customHeight="1">
      <c r="A127" s="33"/>
      <c r="B127" s="34"/>
      <c r="C127" s="177" t="s">
        <v>212</v>
      </c>
      <c r="D127" s="177" t="s">
        <v>136</v>
      </c>
      <c r="E127" s="178" t="s">
        <v>213</v>
      </c>
      <c r="F127" s="179" t="s">
        <v>214</v>
      </c>
      <c r="G127" s="180" t="s">
        <v>167</v>
      </c>
      <c r="H127" s="181">
        <v>46</v>
      </c>
      <c r="I127" s="182"/>
      <c r="J127" s="183">
        <f>ROUND(I127*H127,2)</f>
        <v>0</v>
      </c>
      <c r="K127" s="179" t="s">
        <v>140</v>
      </c>
      <c r="L127" s="38"/>
      <c r="M127" s="184" t="s">
        <v>19</v>
      </c>
      <c r="N127" s="185" t="s">
        <v>42</v>
      </c>
      <c r="O127" s="63"/>
      <c r="P127" s="186">
        <f>O127*H127</f>
        <v>0</v>
      </c>
      <c r="Q127" s="186">
        <v>6.0000000000000002E-5</v>
      </c>
      <c r="R127" s="186">
        <f>Q127*H127</f>
        <v>2.7599999999999999E-3</v>
      </c>
      <c r="S127" s="186">
        <v>0</v>
      </c>
      <c r="T127" s="18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8" t="s">
        <v>141</v>
      </c>
      <c r="AT127" s="188" t="s">
        <v>136</v>
      </c>
      <c r="AU127" s="188" t="s">
        <v>82</v>
      </c>
      <c r="AY127" s="16" t="s">
        <v>134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6" t="s">
        <v>79</v>
      </c>
      <c r="BK127" s="189">
        <f>ROUND(I127*H127,2)</f>
        <v>0</v>
      </c>
      <c r="BL127" s="16" t="s">
        <v>141</v>
      </c>
      <c r="BM127" s="188" t="s">
        <v>215</v>
      </c>
    </row>
    <row r="128" spans="1:65" s="2" customFormat="1" ht="11.25">
      <c r="A128" s="33"/>
      <c r="B128" s="34"/>
      <c r="C128" s="35"/>
      <c r="D128" s="190" t="s">
        <v>143</v>
      </c>
      <c r="E128" s="35"/>
      <c r="F128" s="191" t="s">
        <v>216</v>
      </c>
      <c r="G128" s="35"/>
      <c r="H128" s="35"/>
      <c r="I128" s="192"/>
      <c r="J128" s="35"/>
      <c r="K128" s="35"/>
      <c r="L128" s="38"/>
      <c r="M128" s="193"/>
      <c r="N128" s="194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143</v>
      </c>
      <c r="AU128" s="16" t="s">
        <v>82</v>
      </c>
    </row>
    <row r="129" spans="1:65" s="2" customFormat="1" ht="11.25">
      <c r="A129" s="33"/>
      <c r="B129" s="34"/>
      <c r="C129" s="35"/>
      <c r="D129" s="195" t="s">
        <v>145</v>
      </c>
      <c r="E129" s="35"/>
      <c r="F129" s="196" t="s">
        <v>217</v>
      </c>
      <c r="G129" s="35"/>
      <c r="H129" s="35"/>
      <c r="I129" s="192"/>
      <c r="J129" s="35"/>
      <c r="K129" s="35"/>
      <c r="L129" s="38"/>
      <c r="M129" s="193"/>
      <c r="N129" s="194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145</v>
      </c>
      <c r="AU129" s="16" t="s">
        <v>82</v>
      </c>
    </row>
    <row r="130" spans="1:65" s="2" customFormat="1" ht="19.5">
      <c r="A130" s="33"/>
      <c r="B130" s="34"/>
      <c r="C130" s="35"/>
      <c r="D130" s="190" t="s">
        <v>162</v>
      </c>
      <c r="E130" s="35"/>
      <c r="F130" s="218" t="s">
        <v>206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162</v>
      </c>
      <c r="AU130" s="16" t="s">
        <v>82</v>
      </c>
    </row>
    <row r="131" spans="1:65" s="13" customFormat="1" ht="11.25">
      <c r="B131" s="197"/>
      <c r="C131" s="198"/>
      <c r="D131" s="190" t="s">
        <v>147</v>
      </c>
      <c r="E131" s="199" t="s">
        <v>19</v>
      </c>
      <c r="F131" s="200" t="s">
        <v>178</v>
      </c>
      <c r="G131" s="198"/>
      <c r="H131" s="201">
        <v>46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147</v>
      </c>
      <c r="AU131" s="207" t="s">
        <v>82</v>
      </c>
      <c r="AV131" s="13" t="s">
        <v>82</v>
      </c>
      <c r="AW131" s="13" t="s">
        <v>33</v>
      </c>
      <c r="AX131" s="13" t="s">
        <v>79</v>
      </c>
      <c r="AY131" s="207" t="s">
        <v>134</v>
      </c>
    </row>
    <row r="132" spans="1:65" s="2" customFormat="1" ht="16.5" customHeight="1">
      <c r="A132" s="33"/>
      <c r="B132" s="34"/>
      <c r="C132" s="208" t="s">
        <v>218</v>
      </c>
      <c r="D132" s="208" t="s">
        <v>156</v>
      </c>
      <c r="E132" s="209" t="s">
        <v>219</v>
      </c>
      <c r="F132" s="210" t="s">
        <v>220</v>
      </c>
      <c r="G132" s="211" t="s">
        <v>167</v>
      </c>
      <c r="H132" s="212">
        <v>138</v>
      </c>
      <c r="I132" s="213"/>
      <c r="J132" s="214">
        <f>ROUND(I132*H132,2)</f>
        <v>0</v>
      </c>
      <c r="K132" s="210" t="s">
        <v>140</v>
      </c>
      <c r="L132" s="215"/>
      <c r="M132" s="216" t="s">
        <v>19</v>
      </c>
      <c r="N132" s="217" t="s">
        <v>42</v>
      </c>
      <c r="O132" s="63"/>
      <c r="P132" s="186">
        <f>O132*H132</f>
        <v>0</v>
      </c>
      <c r="Q132" s="186">
        <v>5.8999999999999999E-3</v>
      </c>
      <c r="R132" s="186">
        <f>Q132*H132</f>
        <v>0.81420000000000003</v>
      </c>
      <c r="S132" s="186">
        <v>0</v>
      </c>
      <c r="T132" s="18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8" t="s">
        <v>160</v>
      </c>
      <c r="AT132" s="188" t="s">
        <v>156</v>
      </c>
      <c r="AU132" s="188" t="s">
        <v>82</v>
      </c>
      <c r="AY132" s="16" t="s">
        <v>134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6" t="s">
        <v>79</v>
      </c>
      <c r="BK132" s="189">
        <f>ROUND(I132*H132,2)</f>
        <v>0</v>
      </c>
      <c r="BL132" s="16" t="s">
        <v>141</v>
      </c>
      <c r="BM132" s="188" t="s">
        <v>221</v>
      </c>
    </row>
    <row r="133" spans="1:65" s="2" customFormat="1" ht="11.25">
      <c r="A133" s="33"/>
      <c r="B133" s="34"/>
      <c r="C133" s="35"/>
      <c r="D133" s="190" t="s">
        <v>143</v>
      </c>
      <c r="E133" s="35"/>
      <c r="F133" s="191" t="s">
        <v>220</v>
      </c>
      <c r="G133" s="35"/>
      <c r="H133" s="35"/>
      <c r="I133" s="192"/>
      <c r="J133" s="35"/>
      <c r="K133" s="35"/>
      <c r="L133" s="38"/>
      <c r="M133" s="193"/>
      <c r="N133" s="194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143</v>
      </c>
      <c r="AU133" s="16" t="s">
        <v>82</v>
      </c>
    </row>
    <row r="134" spans="1:65" s="13" customFormat="1" ht="11.25">
      <c r="B134" s="197"/>
      <c r="C134" s="198"/>
      <c r="D134" s="190" t="s">
        <v>147</v>
      </c>
      <c r="E134" s="199" t="s">
        <v>19</v>
      </c>
      <c r="F134" s="200" t="s">
        <v>222</v>
      </c>
      <c r="G134" s="198"/>
      <c r="H134" s="201">
        <v>138</v>
      </c>
      <c r="I134" s="202"/>
      <c r="J134" s="198"/>
      <c r="K134" s="198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147</v>
      </c>
      <c r="AU134" s="207" t="s">
        <v>82</v>
      </c>
      <c r="AV134" s="13" t="s">
        <v>82</v>
      </c>
      <c r="AW134" s="13" t="s">
        <v>33</v>
      </c>
      <c r="AX134" s="13" t="s">
        <v>79</v>
      </c>
      <c r="AY134" s="207" t="s">
        <v>134</v>
      </c>
    </row>
    <row r="135" spans="1:65" s="2" customFormat="1" ht="16.5" customHeight="1">
      <c r="A135" s="33"/>
      <c r="B135" s="34"/>
      <c r="C135" s="208" t="s">
        <v>223</v>
      </c>
      <c r="D135" s="208" t="s">
        <v>156</v>
      </c>
      <c r="E135" s="209" t="s">
        <v>224</v>
      </c>
      <c r="F135" s="210" t="s">
        <v>225</v>
      </c>
      <c r="G135" s="211" t="s">
        <v>167</v>
      </c>
      <c r="H135" s="212">
        <v>276</v>
      </c>
      <c r="I135" s="213"/>
      <c r="J135" s="214">
        <f>ROUND(I135*H135,2)</f>
        <v>0</v>
      </c>
      <c r="K135" s="210" t="s">
        <v>19</v>
      </c>
      <c r="L135" s="215"/>
      <c r="M135" s="216" t="s">
        <v>19</v>
      </c>
      <c r="N135" s="217" t="s">
        <v>42</v>
      </c>
      <c r="O135" s="63"/>
      <c r="P135" s="186">
        <f>O135*H135</f>
        <v>0</v>
      </c>
      <c r="Q135" s="186">
        <v>2E-3</v>
      </c>
      <c r="R135" s="186">
        <f>Q135*H135</f>
        <v>0.55200000000000005</v>
      </c>
      <c r="S135" s="186">
        <v>0</v>
      </c>
      <c r="T135" s="18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8" t="s">
        <v>160</v>
      </c>
      <c r="AT135" s="188" t="s">
        <v>156</v>
      </c>
      <c r="AU135" s="188" t="s">
        <v>82</v>
      </c>
      <c r="AY135" s="16" t="s">
        <v>134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6" t="s">
        <v>79</v>
      </c>
      <c r="BK135" s="189">
        <f>ROUND(I135*H135,2)</f>
        <v>0</v>
      </c>
      <c r="BL135" s="16" t="s">
        <v>141</v>
      </c>
      <c r="BM135" s="188" t="s">
        <v>226</v>
      </c>
    </row>
    <row r="136" spans="1:65" s="2" customFormat="1" ht="11.25">
      <c r="A136" s="33"/>
      <c r="B136" s="34"/>
      <c r="C136" s="35"/>
      <c r="D136" s="190" t="s">
        <v>143</v>
      </c>
      <c r="E136" s="35"/>
      <c r="F136" s="191" t="s">
        <v>225</v>
      </c>
      <c r="G136" s="35"/>
      <c r="H136" s="35"/>
      <c r="I136" s="192"/>
      <c r="J136" s="35"/>
      <c r="K136" s="35"/>
      <c r="L136" s="38"/>
      <c r="M136" s="193"/>
      <c r="N136" s="194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143</v>
      </c>
      <c r="AU136" s="16" t="s">
        <v>82</v>
      </c>
    </row>
    <row r="137" spans="1:65" s="2" customFormat="1" ht="19.5">
      <c r="A137" s="33"/>
      <c r="B137" s="34"/>
      <c r="C137" s="35"/>
      <c r="D137" s="190" t="s">
        <v>162</v>
      </c>
      <c r="E137" s="35"/>
      <c r="F137" s="218" t="s">
        <v>227</v>
      </c>
      <c r="G137" s="35"/>
      <c r="H137" s="35"/>
      <c r="I137" s="192"/>
      <c r="J137" s="35"/>
      <c r="K137" s="35"/>
      <c r="L137" s="38"/>
      <c r="M137" s="193"/>
      <c r="N137" s="194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162</v>
      </c>
      <c r="AU137" s="16" t="s">
        <v>82</v>
      </c>
    </row>
    <row r="138" spans="1:65" s="13" customFormat="1" ht="11.25">
      <c r="B138" s="197"/>
      <c r="C138" s="198"/>
      <c r="D138" s="190" t="s">
        <v>147</v>
      </c>
      <c r="E138" s="199" t="s">
        <v>19</v>
      </c>
      <c r="F138" s="200" t="s">
        <v>228</v>
      </c>
      <c r="G138" s="198"/>
      <c r="H138" s="201">
        <v>276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147</v>
      </c>
      <c r="AU138" s="207" t="s">
        <v>82</v>
      </c>
      <c r="AV138" s="13" t="s">
        <v>82</v>
      </c>
      <c r="AW138" s="13" t="s">
        <v>33</v>
      </c>
      <c r="AX138" s="13" t="s">
        <v>79</v>
      </c>
      <c r="AY138" s="207" t="s">
        <v>134</v>
      </c>
    </row>
    <row r="139" spans="1:65" s="2" customFormat="1" ht="16.5" customHeight="1">
      <c r="A139" s="33"/>
      <c r="B139" s="34"/>
      <c r="C139" s="177" t="s">
        <v>8</v>
      </c>
      <c r="D139" s="177" t="s">
        <v>136</v>
      </c>
      <c r="E139" s="178" t="s">
        <v>229</v>
      </c>
      <c r="F139" s="179" t="s">
        <v>230</v>
      </c>
      <c r="G139" s="180" t="s">
        <v>167</v>
      </c>
      <c r="H139" s="181">
        <v>163</v>
      </c>
      <c r="I139" s="182"/>
      <c r="J139" s="183">
        <f>ROUND(I139*H139,2)</f>
        <v>0</v>
      </c>
      <c r="K139" s="179" t="s">
        <v>140</v>
      </c>
      <c r="L139" s="38"/>
      <c r="M139" s="184" t="s">
        <v>19</v>
      </c>
      <c r="N139" s="185" t="s">
        <v>42</v>
      </c>
      <c r="O139" s="63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8" t="s">
        <v>141</v>
      </c>
      <c r="AT139" s="188" t="s">
        <v>136</v>
      </c>
      <c r="AU139" s="188" t="s">
        <v>82</v>
      </c>
      <c r="AY139" s="16" t="s">
        <v>134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6" t="s">
        <v>79</v>
      </c>
      <c r="BK139" s="189">
        <f>ROUND(I139*H139,2)</f>
        <v>0</v>
      </c>
      <c r="BL139" s="16" t="s">
        <v>141</v>
      </c>
      <c r="BM139" s="188" t="s">
        <v>231</v>
      </c>
    </row>
    <row r="140" spans="1:65" s="2" customFormat="1" ht="11.25">
      <c r="A140" s="33"/>
      <c r="B140" s="34"/>
      <c r="C140" s="35"/>
      <c r="D140" s="190" t="s">
        <v>143</v>
      </c>
      <c r="E140" s="35"/>
      <c r="F140" s="191" t="s">
        <v>232</v>
      </c>
      <c r="G140" s="35"/>
      <c r="H140" s="35"/>
      <c r="I140" s="192"/>
      <c r="J140" s="35"/>
      <c r="K140" s="35"/>
      <c r="L140" s="38"/>
      <c r="M140" s="193"/>
      <c r="N140" s="194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143</v>
      </c>
      <c r="AU140" s="16" t="s">
        <v>82</v>
      </c>
    </row>
    <row r="141" spans="1:65" s="2" customFormat="1" ht="11.25">
      <c r="A141" s="33"/>
      <c r="B141" s="34"/>
      <c r="C141" s="35"/>
      <c r="D141" s="195" t="s">
        <v>145</v>
      </c>
      <c r="E141" s="35"/>
      <c r="F141" s="196" t="s">
        <v>233</v>
      </c>
      <c r="G141" s="35"/>
      <c r="H141" s="35"/>
      <c r="I141" s="192"/>
      <c r="J141" s="35"/>
      <c r="K141" s="35"/>
      <c r="L141" s="38"/>
      <c r="M141" s="193"/>
      <c r="N141" s="194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145</v>
      </c>
      <c r="AU141" s="16" t="s">
        <v>82</v>
      </c>
    </row>
    <row r="142" spans="1:65" s="2" customFormat="1" ht="29.25">
      <c r="A142" s="33"/>
      <c r="B142" s="34"/>
      <c r="C142" s="35"/>
      <c r="D142" s="190" t="s">
        <v>162</v>
      </c>
      <c r="E142" s="35"/>
      <c r="F142" s="218" t="s">
        <v>234</v>
      </c>
      <c r="G142" s="35"/>
      <c r="H142" s="35"/>
      <c r="I142" s="192"/>
      <c r="J142" s="35"/>
      <c r="K142" s="35"/>
      <c r="L142" s="38"/>
      <c r="M142" s="193"/>
      <c r="N142" s="194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162</v>
      </c>
      <c r="AU142" s="16" t="s">
        <v>82</v>
      </c>
    </row>
    <row r="143" spans="1:65" s="13" customFormat="1" ht="11.25">
      <c r="B143" s="197"/>
      <c r="C143" s="198"/>
      <c r="D143" s="190" t="s">
        <v>147</v>
      </c>
      <c r="E143" s="199" t="s">
        <v>19</v>
      </c>
      <c r="F143" s="200" t="s">
        <v>235</v>
      </c>
      <c r="G143" s="198"/>
      <c r="H143" s="201">
        <v>163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147</v>
      </c>
      <c r="AU143" s="207" t="s">
        <v>82</v>
      </c>
      <c r="AV143" s="13" t="s">
        <v>82</v>
      </c>
      <c r="AW143" s="13" t="s">
        <v>33</v>
      </c>
      <c r="AX143" s="13" t="s">
        <v>79</v>
      </c>
      <c r="AY143" s="207" t="s">
        <v>134</v>
      </c>
    </row>
    <row r="144" spans="1:65" s="2" customFormat="1" ht="16.5" customHeight="1">
      <c r="A144" s="33"/>
      <c r="B144" s="34"/>
      <c r="C144" s="177" t="s">
        <v>236</v>
      </c>
      <c r="D144" s="177" t="s">
        <v>136</v>
      </c>
      <c r="E144" s="178" t="s">
        <v>237</v>
      </c>
      <c r="F144" s="179" t="s">
        <v>238</v>
      </c>
      <c r="G144" s="180" t="s">
        <v>167</v>
      </c>
      <c r="H144" s="181">
        <v>209</v>
      </c>
      <c r="I144" s="182"/>
      <c r="J144" s="183">
        <f>ROUND(I144*H144,2)</f>
        <v>0</v>
      </c>
      <c r="K144" s="179" t="s">
        <v>140</v>
      </c>
      <c r="L144" s="38"/>
      <c r="M144" s="184" t="s">
        <v>19</v>
      </c>
      <c r="N144" s="185" t="s">
        <v>42</v>
      </c>
      <c r="O144" s="63"/>
      <c r="P144" s="186">
        <f>O144*H144</f>
        <v>0</v>
      </c>
      <c r="Q144" s="186">
        <v>2.0799999999999998E-3</v>
      </c>
      <c r="R144" s="186">
        <f>Q144*H144</f>
        <v>0.43471999999999994</v>
      </c>
      <c r="S144" s="186">
        <v>0</v>
      </c>
      <c r="T144" s="18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8" t="s">
        <v>141</v>
      </c>
      <c r="AT144" s="188" t="s">
        <v>136</v>
      </c>
      <c r="AU144" s="188" t="s">
        <v>82</v>
      </c>
      <c r="AY144" s="16" t="s">
        <v>134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6" t="s">
        <v>79</v>
      </c>
      <c r="BK144" s="189">
        <f>ROUND(I144*H144,2)</f>
        <v>0</v>
      </c>
      <c r="BL144" s="16" t="s">
        <v>141</v>
      </c>
      <c r="BM144" s="188" t="s">
        <v>239</v>
      </c>
    </row>
    <row r="145" spans="1:65" s="2" customFormat="1" ht="11.25">
      <c r="A145" s="33"/>
      <c r="B145" s="34"/>
      <c r="C145" s="35"/>
      <c r="D145" s="190" t="s">
        <v>143</v>
      </c>
      <c r="E145" s="35"/>
      <c r="F145" s="191" t="s">
        <v>240</v>
      </c>
      <c r="G145" s="35"/>
      <c r="H145" s="35"/>
      <c r="I145" s="192"/>
      <c r="J145" s="35"/>
      <c r="K145" s="35"/>
      <c r="L145" s="38"/>
      <c r="M145" s="193"/>
      <c r="N145" s="194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143</v>
      </c>
      <c r="AU145" s="16" t="s">
        <v>82</v>
      </c>
    </row>
    <row r="146" spans="1:65" s="2" customFormat="1" ht="11.25">
      <c r="A146" s="33"/>
      <c r="B146" s="34"/>
      <c r="C146" s="35"/>
      <c r="D146" s="195" t="s">
        <v>145</v>
      </c>
      <c r="E146" s="35"/>
      <c r="F146" s="196" t="s">
        <v>241</v>
      </c>
      <c r="G146" s="35"/>
      <c r="H146" s="35"/>
      <c r="I146" s="192"/>
      <c r="J146" s="35"/>
      <c r="K146" s="35"/>
      <c r="L146" s="38"/>
      <c r="M146" s="193"/>
      <c r="N146" s="194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145</v>
      </c>
      <c r="AU146" s="16" t="s">
        <v>82</v>
      </c>
    </row>
    <row r="147" spans="1:65" s="2" customFormat="1" ht="48.75">
      <c r="A147" s="33"/>
      <c r="B147" s="34"/>
      <c r="C147" s="35"/>
      <c r="D147" s="190" t="s">
        <v>162</v>
      </c>
      <c r="E147" s="35"/>
      <c r="F147" s="218" t="s">
        <v>242</v>
      </c>
      <c r="G147" s="35"/>
      <c r="H147" s="35"/>
      <c r="I147" s="192"/>
      <c r="J147" s="35"/>
      <c r="K147" s="35"/>
      <c r="L147" s="38"/>
      <c r="M147" s="193"/>
      <c r="N147" s="194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162</v>
      </c>
      <c r="AU147" s="16" t="s">
        <v>82</v>
      </c>
    </row>
    <row r="148" spans="1:65" s="13" customFormat="1" ht="11.25">
      <c r="B148" s="197"/>
      <c r="C148" s="198"/>
      <c r="D148" s="190" t="s">
        <v>147</v>
      </c>
      <c r="E148" s="199" t="s">
        <v>19</v>
      </c>
      <c r="F148" s="200" t="s">
        <v>171</v>
      </c>
      <c r="G148" s="198"/>
      <c r="H148" s="201">
        <v>117</v>
      </c>
      <c r="I148" s="202"/>
      <c r="J148" s="198"/>
      <c r="K148" s="198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147</v>
      </c>
      <c r="AU148" s="207" t="s">
        <v>82</v>
      </c>
      <c r="AV148" s="13" t="s">
        <v>82</v>
      </c>
      <c r="AW148" s="13" t="s">
        <v>33</v>
      </c>
      <c r="AX148" s="13" t="s">
        <v>71</v>
      </c>
      <c r="AY148" s="207" t="s">
        <v>134</v>
      </c>
    </row>
    <row r="149" spans="1:65" s="13" customFormat="1" ht="11.25">
      <c r="B149" s="197"/>
      <c r="C149" s="198"/>
      <c r="D149" s="190" t="s">
        <v>147</v>
      </c>
      <c r="E149" s="199" t="s">
        <v>19</v>
      </c>
      <c r="F149" s="200" t="s">
        <v>243</v>
      </c>
      <c r="G149" s="198"/>
      <c r="H149" s="201">
        <v>92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147</v>
      </c>
      <c r="AU149" s="207" t="s">
        <v>82</v>
      </c>
      <c r="AV149" s="13" t="s">
        <v>82</v>
      </c>
      <c r="AW149" s="13" t="s">
        <v>33</v>
      </c>
      <c r="AX149" s="13" t="s">
        <v>71</v>
      </c>
      <c r="AY149" s="207" t="s">
        <v>134</v>
      </c>
    </row>
    <row r="150" spans="1:65" s="2" customFormat="1" ht="16.5" customHeight="1">
      <c r="A150" s="33"/>
      <c r="B150" s="34"/>
      <c r="C150" s="177" t="s">
        <v>244</v>
      </c>
      <c r="D150" s="177" t="s">
        <v>136</v>
      </c>
      <c r="E150" s="178" t="s">
        <v>245</v>
      </c>
      <c r="F150" s="179" t="s">
        <v>246</v>
      </c>
      <c r="G150" s="180" t="s">
        <v>247</v>
      </c>
      <c r="H150" s="181">
        <v>5.0999999999999996</v>
      </c>
      <c r="I150" s="182"/>
      <c r="J150" s="183">
        <f>ROUND(I150*H150,2)</f>
        <v>0</v>
      </c>
      <c r="K150" s="179" t="s">
        <v>140</v>
      </c>
      <c r="L150" s="38"/>
      <c r="M150" s="184" t="s">
        <v>19</v>
      </c>
      <c r="N150" s="185" t="s">
        <v>42</v>
      </c>
      <c r="O150" s="63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8" t="s">
        <v>141</v>
      </c>
      <c r="AT150" s="188" t="s">
        <v>136</v>
      </c>
      <c r="AU150" s="188" t="s">
        <v>82</v>
      </c>
      <c r="AY150" s="16" t="s">
        <v>134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16" t="s">
        <v>79</v>
      </c>
      <c r="BK150" s="189">
        <f>ROUND(I150*H150,2)</f>
        <v>0</v>
      </c>
      <c r="BL150" s="16" t="s">
        <v>141</v>
      </c>
      <c r="BM150" s="188" t="s">
        <v>248</v>
      </c>
    </row>
    <row r="151" spans="1:65" s="2" customFormat="1" ht="11.25">
      <c r="A151" s="33"/>
      <c r="B151" s="34"/>
      <c r="C151" s="35"/>
      <c r="D151" s="190" t="s">
        <v>143</v>
      </c>
      <c r="E151" s="35"/>
      <c r="F151" s="191" t="s">
        <v>249</v>
      </c>
      <c r="G151" s="35"/>
      <c r="H151" s="35"/>
      <c r="I151" s="192"/>
      <c r="J151" s="35"/>
      <c r="K151" s="35"/>
      <c r="L151" s="38"/>
      <c r="M151" s="193"/>
      <c r="N151" s="194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143</v>
      </c>
      <c r="AU151" s="16" t="s">
        <v>82</v>
      </c>
    </row>
    <row r="152" spans="1:65" s="2" customFormat="1" ht="11.25">
      <c r="A152" s="33"/>
      <c r="B152" s="34"/>
      <c r="C152" s="35"/>
      <c r="D152" s="195" t="s">
        <v>145</v>
      </c>
      <c r="E152" s="35"/>
      <c r="F152" s="196" t="s">
        <v>250</v>
      </c>
      <c r="G152" s="35"/>
      <c r="H152" s="35"/>
      <c r="I152" s="192"/>
      <c r="J152" s="35"/>
      <c r="K152" s="35"/>
      <c r="L152" s="38"/>
      <c r="M152" s="193"/>
      <c r="N152" s="194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145</v>
      </c>
      <c r="AU152" s="16" t="s">
        <v>82</v>
      </c>
    </row>
    <row r="153" spans="1:65" s="2" customFormat="1" ht="19.5">
      <c r="A153" s="33"/>
      <c r="B153" s="34"/>
      <c r="C153" s="35"/>
      <c r="D153" s="190" t="s">
        <v>162</v>
      </c>
      <c r="E153" s="35"/>
      <c r="F153" s="218" t="s">
        <v>251</v>
      </c>
      <c r="G153" s="35"/>
      <c r="H153" s="35"/>
      <c r="I153" s="192"/>
      <c r="J153" s="35"/>
      <c r="K153" s="35"/>
      <c r="L153" s="38"/>
      <c r="M153" s="193"/>
      <c r="N153" s="194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162</v>
      </c>
      <c r="AU153" s="16" t="s">
        <v>82</v>
      </c>
    </row>
    <row r="154" spans="1:65" s="13" customFormat="1" ht="11.25">
      <c r="B154" s="197"/>
      <c r="C154" s="198"/>
      <c r="D154" s="190" t="s">
        <v>147</v>
      </c>
      <c r="E154" s="199" t="s">
        <v>19</v>
      </c>
      <c r="F154" s="200" t="s">
        <v>252</v>
      </c>
      <c r="G154" s="198"/>
      <c r="H154" s="201">
        <v>2.34</v>
      </c>
      <c r="I154" s="202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147</v>
      </c>
      <c r="AU154" s="207" t="s">
        <v>82</v>
      </c>
      <c r="AV154" s="13" t="s">
        <v>82</v>
      </c>
      <c r="AW154" s="13" t="s">
        <v>33</v>
      </c>
      <c r="AX154" s="13" t="s">
        <v>71</v>
      </c>
      <c r="AY154" s="207" t="s">
        <v>134</v>
      </c>
    </row>
    <row r="155" spans="1:65" s="13" customFormat="1" ht="11.25">
      <c r="B155" s="197"/>
      <c r="C155" s="198"/>
      <c r="D155" s="190" t="s">
        <v>147</v>
      </c>
      <c r="E155" s="199" t="s">
        <v>19</v>
      </c>
      <c r="F155" s="200" t="s">
        <v>253</v>
      </c>
      <c r="G155" s="198"/>
      <c r="H155" s="201">
        <v>2.76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147</v>
      </c>
      <c r="AU155" s="207" t="s">
        <v>82</v>
      </c>
      <c r="AV155" s="13" t="s">
        <v>82</v>
      </c>
      <c r="AW155" s="13" t="s">
        <v>33</v>
      </c>
      <c r="AX155" s="13" t="s">
        <v>71</v>
      </c>
      <c r="AY155" s="207" t="s">
        <v>134</v>
      </c>
    </row>
    <row r="156" spans="1:65" s="2" customFormat="1" ht="16.5" customHeight="1">
      <c r="A156" s="33"/>
      <c r="B156" s="34"/>
      <c r="C156" s="177" t="s">
        <v>254</v>
      </c>
      <c r="D156" s="177" t="s">
        <v>136</v>
      </c>
      <c r="E156" s="178" t="s">
        <v>255</v>
      </c>
      <c r="F156" s="179" t="s">
        <v>256</v>
      </c>
      <c r="G156" s="180" t="s">
        <v>247</v>
      </c>
      <c r="H156" s="181">
        <v>5.0999999999999996</v>
      </c>
      <c r="I156" s="182"/>
      <c r="J156" s="183">
        <f>ROUND(I156*H156,2)</f>
        <v>0</v>
      </c>
      <c r="K156" s="179" t="s">
        <v>140</v>
      </c>
      <c r="L156" s="38"/>
      <c r="M156" s="184" t="s">
        <v>19</v>
      </c>
      <c r="N156" s="185" t="s">
        <v>42</v>
      </c>
      <c r="O156" s="63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8" t="s">
        <v>141</v>
      </c>
      <c r="AT156" s="188" t="s">
        <v>136</v>
      </c>
      <c r="AU156" s="188" t="s">
        <v>82</v>
      </c>
      <c r="AY156" s="16" t="s">
        <v>134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6" t="s">
        <v>79</v>
      </c>
      <c r="BK156" s="189">
        <f>ROUND(I156*H156,2)</f>
        <v>0</v>
      </c>
      <c r="BL156" s="16" t="s">
        <v>141</v>
      </c>
      <c r="BM156" s="188" t="s">
        <v>257</v>
      </c>
    </row>
    <row r="157" spans="1:65" s="2" customFormat="1" ht="11.25">
      <c r="A157" s="33"/>
      <c r="B157" s="34"/>
      <c r="C157" s="35"/>
      <c r="D157" s="190" t="s">
        <v>143</v>
      </c>
      <c r="E157" s="35"/>
      <c r="F157" s="191" t="s">
        <v>258</v>
      </c>
      <c r="G157" s="35"/>
      <c r="H157" s="35"/>
      <c r="I157" s="192"/>
      <c r="J157" s="35"/>
      <c r="K157" s="35"/>
      <c r="L157" s="38"/>
      <c r="M157" s="193"/>
      <c r="N157" s="194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143</v>
      </c>
      <c r="AU157" s="16" t="s">
        <v>82</v>
      </c>
    </row>
    <row r="158" spans="1:65" s="2" customFormat="1" ht="11.25">
      <c r="A158" s="33"/>
      <c r="B158" s="34"/>
      <c r="C158" s="35"/>
      <c r="D158" s="195" t="s">
        <v>145</v>
      </c>
      <c r="E158" s="35"/>
      <c r="F158" s="196" t="s">
        <v>259</v>
      </c>
      <c r="G158" s="35"/>
      <c r="H158" s="35"/>
      <c r="I158" s="192"/>
      <c r="J158" s="35"/>
      <c r="K158" s="35"/>
      <c r="L158" s="38"/>
      <c r="M158" s="193"/>
      <c r="N158" s="194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145</v>
      </c>
      <c r="AU158" s="16" t="s">
        <v>82</v>
      </c>
    </row>
    <row r="159" spans="1:65" s="2" customFormat="1" ht="16.5" customHeight="1">
      <c r="A159" s="33"/>
      <c r="B159" s="34"/>
      <c r="C159" s="177" t="s">
        <v>260</v>
      </c>
      <c r="D159" s="177" t="s">
        <v>136</v>
      </c>
      <c r="E159" s="178" t="s">
        <v>261</v>
      </c>
      <c r="F159" s="179" t="s">
        <v>262</v>
      </c>
      <c r="G159" s="180" t="s">
        <v>247</v>
      </c>
      <c r="H159" s="181">
        <v>5.0999999999999996</v>
      </c>
      <c r="I159" s="182"/>
      <c r="J159" s="183">
        <f>ROUND(I159*H159,2)</f>
        <v>0</v>
      </c>
      <c r="K159" s="179" t="s">
        <v>140</v>
      </c>
      <c r="L159" s="38"/>
      <c r="M159" s="184" t="s">
        <v>19</v>
      </c>
      <c r="N159" s="185" t="s">
        <v>42</v>
      </c>
      <c r="O159" s="63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8" t="s">
        <v>141</v>
      </c>
      <c r="AT159" s="188" t="s">
        <v>136</v>
      </c>
      <c r="AU159" s="188" t="s">
        <v>82</v>
      </c>
      <c r="AY159" s="16" t="s">
        <v>134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6" t="s">
        <v>79</v>
      </c>
      <c r="BK159" s="189">
        <f>ROUND(I159*H159,2)</f>
        <v>0</v>
      </c>
      <c r="BL159" s="16" t="s">
        <v>141</v>
      </c>
      <c r="BM159" s="188" t="s">
        <v>263</v>
      </c>
    </row>
    <row r="160" spans="1:65" s="2" customFormat="1" ht="11.25">
      <c r="A160" s="33"/>
      <c r="B160" s="34"/>
      <c r="C160" s="35"/>
      <c r="D160" s="190" t="s">
        <v>143</v>
      </c>
      <c r="E160" s="35"/>
      <c r="F160" s="191" t="s">
        <v>264</v>
      </c>
      <c r="G160" s="35"/>
      <c r="H160" s="35"/>
      <c r="I160" s="192"/>
      <c r="J160" s="35"/>
      <c r="K160" s="35"/>
      <c r="L160" s="38"/>
      <c r="M160" s="193"/>
      <c r="N160" s="194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143</v>
      </c>
      <c r="AU160" s="16" t="s">
        <v>82</v>
      </c>
    </row>
    <row r="161" spans="1:65" s="2" customFormat="1" ht="11.25">
      <c r="A161" s="33"/>
      <c r="B161" s="34"/>
      <c r="C161" s="35"/>
      <c r="D161" s="195" t="s">
        <v>145</v>
      </c>
      <c r="E161" s="35"/>
      <c r="F161" s="196" t="s">
        <v>265</v>
      </c>
      <c r="G161" s="35"/>
      <c r="H161" s="35"/>
      <c r="I161" s="192"/>
      <c r="J161" s="35"/>
      <c r="K161" s="35"/>
      <c r="L161" s="38"/>
      <c r="M161" s="193"/>
      <c r="N161" s="194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145</v>
      </c>
      <c r="AU161" s="16" t="s">
        <v>82</v>
      </c>
    </row>
    <row r="162" spans="1:65" s="12" customFormat="1" ht="22.9" customHeight="1">
      <c r="B162" s="161"/>
      <c r="C162" s="162"/>
      <c r="D162" s="163" t="s">
        <v>70</v>
      </c>
      <c r="E162" s="175" t="s">
        <v>266</v>
      </c>
      <c r="F162" s="175" t="s">
        <v>267</v>
      </c>
      <c r="G162" s="162"/>
      <c r="H162" s="162"/>
      <c r="I162" s="165"/>
      <c r="J162" s="176">
        <f>BK162</f>
        <v>0</v>
      </c>
      <c r="K162" s="162"/>
      <c r="L162" s="167"/>
      <c r="M162" s="168"/>
      <c r="N162" s="169"/>
      <c r="O162" s="169"/>
      <c r="P162" s="170">
        <f>SUM(P163:P165)</f>
        <v>0</v>
      </c>
      <c r="Q162" s="169"/>
      <c r="R162" s="170">
        <f>SUM(R163:R165)</f>
        <v>0</v>
      </c>
      <c r="S162" s="169"/>
      <c r="T162" s="171">
        <f>SUM(T163:T165)</f>
        <v>0</v>
      </c>
      <c r="AR162" s="172" t="s">
        <v>79</v>
      </c>
      <c r="AT162" s="173" t="s">
        <v>70</v>
      </c>
      <c r="AU162" s="173" t="s">
        <v>79</v>
      </c>
      <c r="AY162" s="172" t="s">
        <v>134</v>
      </c>
      <c r="BK162" s="174">
        <f>SUM(BK163:BK165)</f>
        <v>0</v>
      </c>
    </row>
    <row r="163" spans="1:65" s="2" customFormat="1" ht="16.5" customHeight="1">
      <c r="A163" s="33"/>
      <c r="B163" s="34"/>
      <c r="C163" s="177" t="s">
        <v>268</v>
      </c>
      <c r="D163" s="177" t="s">
        <v>136</v>
      </c>
      <c r="E163" s="178" t="s">
        <v>269</v>
      </c>
      <c r="F163" s="179" t="s">
        <v>270</v>
      </c>
      <c r="G163" s="180" t="s">
        <v>271</v>
      </c>
      <c r="H163" s="181">
        <v>3.0430000000000001</v>
      </c>
      <c r="I163" s="182"/>
      <c r="J163" s="183">
        <f>ROUND(I163*H163,2)</f>
        <v>0</v>
      </c>
      <c r="K163" s="179" t="s">
        <v>140</v>
      </c>
      <c r="L163" s="38"/>
      <c r="M163" s="184" t="s">
        <v>19</v>
      </c>
      <c r="N163" s="185" t="s">
        <v>42</v>
      </c>
      <c r="O163" s="63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8" t="s">
        <v>141</v>
      </c>
      <c r="AT163" s="188" t="s">
        <v>136</v>
      </c>
      <c r="AU163" s="188" t="s">
        <v>82</v>
      </c>
      <c r="AY163" s="16" t="s">
        <v>134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6" t="s">
        <v>79</v>
      </c>
      <c r="BK163" s="189">
        <f>ROUND(I163*H163,2)</f>
        <v>0</v>
      </c>
      <c r="BL163" s="16" t="s">
        <v>141</v>
      </c>
      <c r="BM163" s="188" t="s">
        <v>272</v>
      </c>
    </row>
    <row r="164" spans="1:65" s="2" customFormat="1" ht="11.25">
      <c r="A164" s="33"/>
      <c r="B164" s="34"/>
      <c r="C164" s="35"/>
      <c r="D164" s="190" t="s">
        <v>143</v>
      </c>
      <c r="E164" s="35"/>
      <c r="F164" s="191" t="s">
        <v>273</v>
      </c>
      <c r="G164" s="35"/>
      <c r="H164" s="35"/>
      <c r="I164" s="192"/>
      <c r="J164" s="35"/>
      <c r="K164" s="35"/>
      <c r="L164" s="38"/>
      <c r="M164" s="193"/>
      <c r="N164" s="194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143</v>
      </c>
      <c r="AU164" s="16" t="s">
        <v>82</v>
      </c>
    </row>
    <row r="165" spans="1:65" s="2" customFormat="1" ht="11.25">
      <c r="A165" s="33"/>
      <c r="B165" s="34"/>
      <c r="C165" s="35"/>
      <c r="D165" s="195" t="s">
        <v>145</v>
      </c>
      <c r="E165" s="35"/>
      <c r="F165" s="196" t="s">
        <v>274</v>
      </c>
      <c r="G165" s="35"/>
      <c r="H165" s="35"/>
      <c r="I165" s="192"/>
      <c r="J165" s="35"/>
      <c r="K165" s="35"/>
      <c r="L165" s="38"/>
      <c r="M165" s="219"/>
      <c r="N165" s="220"/>
      <c r="O165" s="221"/>
      <c r="P165" s="221"/>
      <c r="Q165" s="221"/>
      <c r="R165" s="221"/>
      <c r="S165" s="221"/>
      <c r="T165" s="222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145</v>
      </c>
      <c r="AU165" s="16" t="s">
        <v>82</v>
      </c>
    </row>
    <row r="166" spans="1:65" s="2" customFormat="1" ht="6.95" customHeight="1">
      <c r="A166" s="33"/>
      <c r="B166" s="46"/>
      <c r="C166" s="47"/>
      <c r="D166" s="47"/>
      <c r="E166" s="47"/>
      <c r="F166" s="47"/>
      <c r="G166" s="47"/>
      <c r="H166" s="47"/>
      <c r="I166" s="47"/>
      <c r="J166" s="47"/>
      <c r="K166" s="47"/>
      <c r="L166" s="38"/>
      <c r="M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</row>
  </sheetData>
  <sheetProtection algorithmName="SHA-512" hashValue="UhSKkMLce+Y95FaSaf5YBAxpgF8yvAXNmtF26kLCwvyiDkT7KPelZMrcweGQTQV7LhgZVwstfEoUTPZ81yc3yQ==" saltValue="5YWYWgWsxRxLkFS431iYqwwpaWbEhsWM9XjP11k1SDztlcVLqwlH6qBDXpEyHw0m6Pr6ZsLBQjzzdCq8oj/w4A==" spinCount="100000" sheet="1" objects="1" scenarios="1" formatColumns="0" formatRows="0" autoFilter="0"/>
  <autoFilter ref="C81:K16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9" r:id="rId3"/>
    <hyperlink ref="F103" r:id="rId4"/>
    <hyperlink ref="F107" r:id="rId5"/>
    <hyperlink ref="F114" r:id="rId6"/>
    <hyperlink ref="F121" r:id="rId7"/>
    <hyperlink ref="F129" r:id="rId8"/>
    <hyperlink ref="F141" r:id="rId9"/>
    <hyperlink ref="F146" r:id="rId10"/>
    <hyperlink ref="F152" r:id="rId11"/>
    <hyperlink ref="F158" r:id="rId12"/>
    <hyperlink ref="F161" r:id="rId13"/>
    <hyperlink ref="F165" r:id="rId1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85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108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PD na doplnění biokoridorů v k.ú. Jítrava</v>
      </c>
      <c r="F7" s="349"/>
      <c r="G7" s="349"/>
      <c r="H7" s="349"/>
      <c r="L7" s="19"/>
    </row>
    <row r="8" spans="1:46" s="2" customFormat="1" ht="12" customHeight="1">
      <c r="A8" s="33"/>
      <c r="B8" s="38"/>
      <c r="C8" s="33"/>
      <c r="D8" s="111" t="s">
        <v>109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0" t="s">
        <v>275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81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12. 7. 2022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2" t="str">
        <f>'Rekapitulace stavby'!E14</f>
        <v>Vyplň údaj</v>
      </c>
      <c r="F18" s="353"/>
      <c r="G18" s="353"/>
      <c r="H18" s="353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111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54" t="s">
        <v>19</v>
      </c>
      <c r="F27" s="354"/>
      <c r="G27" s="354"/>
      <c r="H27" s="35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ROUND(J82,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ROUND((SUM(BE82:BE154)),  2)</f>
        <v>0</v>
      </c>
      <c r="G33" s="33"/>
      <c r="H33" s="33"/>
      <c r="I33" s="123">
        <v>0.21</v>
      </c>
      <c r="J33" s="122">
        <f>ROUND(((SUM(BE82:BE154))*I33),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ROUND((SUM(BF82:BF154)),  2)</f>
        <v>0</v>
      </c>
      <c r="G34" s="33"/>
      <c r="H34" s="33"/>
      <c r="I34" s="123">
        <v>0.15</v>
      </c>
      <c r="J34" s="122">
        <f>ROUND(((SUM(BF82:BF154))*I34),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ROUND((SUM(BG82:BG154)),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ROUND((SUM(BH82:BH154)),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ROUND((SUM(BI82:BI154)),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112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5" t="str">
        <f>E7</f>
        <v>PD na doplnění biokoridorů v k.ú. Jítrava</v>
      </c>
      <c r="F48" s="356"/>
      <c r="G48" s="356"/>
      <c r="H48" s="35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4" t="str">
        <f>E9</f>
        <v>SO-02 - Založení LBK 201</v>
      </c>
      <c r="F50" s="357"/>
      <c r="G50" s="357"/>
      <c r="H50" s="35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12. 7. 2022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Liberec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113</v>
      </c>
      <c r="D57" s="136"/>
      <c r="E57" s="136"/>
      <c r="F57" s="136"/>
      <c r="G57" s="136"/>
      <c r="H57" s="136"/>
      <c r="I57" s="136"/>
      <c r="J57" s="137" t="s">
        <v>114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115</v>
      </c>
    </row>
    <row r="60" spans="1:47" s="9" customFormat="1" ht="24.95" customHeight="1">
      <c r="B60" s="139"/>
      <c r="C60" s="140"/>
      <c r="D60" s="141" t="s">
        <v>116</v>
      </c>
      <c r="E60" s="142"/>
      <c r="F60" s="142"/>
      <c r="G60" s="142"/>
      <c r="H60" s="142"/>
      <c r="I60" s="142"/>
      <c r="J60" s="143">
        <f>J83</f>
        <v>0</v>
      </c>
      <c r="K60" s="140"/>
      <c r="L60" s="144"/>
    </row>
    <row r="61" spans="1:47" s="10" customFormat="1" ht="19.899999999999999" customHeight="1">
      <c r="B61" s="145"/>
      <c r="C61" s="96"/>
      <c r="D61" s="146" t="s">
        <v>117</v>
      </c>
      <c r="E61" s="147"/>
      <c r="F61" s="147"/>
      <c r="G61" s="147"/>
      <c r="H61" s="147"/>
      <c r="I61" s="147"/>
      <c r="J61" s="148">
        <f>J84</f>
        <v>0</v>
      </c>
      <c r="K61" s="96"/>
      <c r="L61" s="149"/>
    </row>
    <row r="62" spans="1:47" s="10" customFormat="1" ht="19.899999999999999" customHeight="1">
      <c r="B62" s="145"/>
      <c r="C62" s="96"/>
      <c r="D62" s="146" t="s">
        <v>118</v>
      </c>
      <c r="E62" s="147"/>
      <c r="F62" s="147"/>
      <c r="G62" s="147"/>
      <c r="H62" s="147"/>
      <c r="I62" s="147"/>
      <c r="J62" s="148">
        <f>J151</f>
        <v>0</v>
      </c>
      <c r="K62" s="96"/>
      <c r="L62" s="149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12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119</v>
      </c>
      <c r="D69" s="35"/>
      <c r="E69" s="35"/>
      <c r="F69" s="35"/>
      <c r="G69" s="35"/>
      <c r="H69" s="35"/>
      <c r="I69" s="35"/>
      <c r="J69" s="35"/>
      <c r="K69" s="35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55" t="str">
        <f>E7</f>
        <v>PD na doplnění biokoridorů v k.ú. Jítrava</v>
      </c>
      <c r="F72" s="356"/>
      <c r="G72" s="356"/>
      <c r="H72" s="356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109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04" t="str">
        <f>E9</f>
        <v>SO-02 - Založení LBK 201</v>
      </c>
      <c r="F74" s="357"/>
      <c r="G74" s="357"/>
      <c r="H74" s="357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12. 7. 2022</v>
      </c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Liberec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50"/>
      <c r="B81" s="151"/>
      <c r="C81" s="152" t="s">
        <v>120</v>
      </c>
      <c r="D81" s="153" t="s">
        <v>56</v>
      </c>
      <c r="E81" s="153" t="s">
        <v>52</v>
      </c>
      <c r="F81" s="153" t="s">
        <v>53</v>
      </c>
      <c r="G81" s="153" t="s">
        <v>121</v>
      </c>
      <c r="H81" s="153" t="s">
        <v>122</v>
      </c>
      <c r="I81" s="153" t="s">
        <v>123</v>
      </c>
      <c r="J81" s="153" t="s">
        <v>114</v>
      </c>
      <c r="K81" s="154" t="s">
        <v>124</v>
      </c>
      <c r="L81" s="155"/>
      <c r="M81" s="67" t="s">
        <v>19</v>
      </c>
      <c r="N81" s="68" t="s">
        <v>41</v>
      </c>
      <c r="O81" s="68" t="s">
        <v>125</v>
      </c>
      <c r="P81" s="68" t="s">
        <v>126</v>
      </c>
      <c r="Q81" s="68" t="s">
        <v>127</v>
      </c>
      <c r="R81" s="68" t="s">
        <v>128</v>
      </c>
      <c r="S81" s="68" t="s">
        <v>129</v>
      </c>
      <c r="T81" s="69" t="s">
        <v>130</v>
      </c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</row>
    <row r="82" spans="1:65" s="2" customFormat="1" ht="22.9" customHeight="1">
      <c r="A82" s="33"/>
      <c r="B82" s="34"/>
      <c r="C82" s="74" t="s">
        <v>131</v>
      </c>
      <c r="D82" s="35"/>
      <c r="E82" s="35"/>
      <c r="F82" s="35"/>
      <c r="G82" s="35"/>
      <c r="H82" s="35"/>
      <c r="I82" s="35"/>
      <c r="J82" s="156">
        <f>BK82</f>
        <v>0</v>
      </c>
      <c r="K82" s="35"/>
      <c r="L82" s="38"/>
      <c r="M82" s="70"/>
      <c r="N82" s="157"/>
      <c r="O82" s="71"/>
      <c r="P82" s="158">
        <f>P83</f>
        <v>0</v>
      </c>
      <c r="Q82" s="71"/>
      <c r="R82" s="158">
        <f>R83</f>
        <v>0.70796999999999999</v>
      </c>
      <c r="S82" s="71"/>
      <c r="T82" s="15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115</v>
      </c>
      <c r="BK82" s="160">
        <f>BK83</f>
        <v>0</v>
      </c>
    </row>
    <row r="83" spans="1:65" s="12" customFormat="1" ht="25.9" customHeight="1">
      <c r="B83" s="161"/>
      <c r="C83" s="162"/>
      <c r="D83" s="163" t="s">
        <v>70</v>
      </c>
      <c r="E83" s="164" t="s">
        <v>132</v>
      </c>
      <c r="F83" s="164" t="s">
        <v>133</v>
      </c>
      <c r="G83" s="162"/>
      <c r="H83" s="162"/>
      <c r="I83" s="165"/>
      <c r="J83" s="166">
        <f>BK83</f>
        <v>0</v>
      </c>
      <c r="K83" s="162"/>
      <c r="L83" s="167"/>
      <c r="M83" s="168"/>
      <c r="N83" s="169"/>
      <c r="O83" s="169"/>
      <c r="P83" s="170">
        <f>P84+P151</f>
        <v>0</v>
      </c>
      <c r="Q83" s="169"/>
      <c r="R83" s="170">
        <f>R84+R151</f>
        <v>0.70796999999999999</v>
      </c>
      <c r="S83" s="169"/>
      <c r="T83" s="171">
        <f>T84+T151</f>
        <v>0</v>
      </c>
      <c r="AR83" s="172" t="s">
        <v>79</v>
      </c>
      <c r="AT83" s="173" t="s">
        <v>70</v>
      </c>
      <c r="AU83" s="173" t="s">
        <v>71</v>
      </c>
      <c r="AY83" s="172" t="s">
        <v>134</v>
      </c>
      <c r="BK83" s="174">
        <f>BK84+BK151</f>
        <v>0</v>
      </c>
    </row>
    <row r="84" spans="1:65" s="12" customFormat="1" ht="22.9" customHeight="1">
      <c r="B84" s="161"/>
      <c r="C84" s="162"/>
      <c r="D84" s="163" t="s">
        <v>70</v>
      </c>
      <c r="E84" s="175" t="s">
        <v>79</v>
      </c>
      <c r="F84" s="175" t="s">
        <v>135</v>
      </c>
      <c r="G84" s="162"/>
      <c r="H84" s="162"/>
      <c r="I84" s="165"/>
      <c r="J84" s="176">
        <f>BK84</f>
        <v>0</v>
      </c>
      <c r="K84" s="162"/>
      <c r="L84" s="167"/>
      <c r="M84" s="168"/>
      <c r="N84" s="169"/>
      <c r="O84" s="169"/>
      <c r="P84" s="170">
        <f>SUM(P85:P150)</f>
        <v>0</v>
      </c>
      <c r="Q84" s="169"/>
      <c r="R84" s="170">
        <f>SUM(R85:R150)</f>
        <v>0.70796999999999999</v>
      </c>
      <c r="S84" s="169"/>
      <c r="T84" s="171">
        <f>SUM(T85:T150)</f>
        <v>0</v>
      </c>
      <c r="AR84" s="172" t="s">
        <v>79</v>
      </c>
      <c r="AT84" s="173" t="s">
        <v>70</v>
      </c>
      <c r="AU84" s="173" t="s">
        <v>79</v>
      </c>
      <c r="AY84" s="172" t="s">
        <v>134</v>
      </c>
      <c r="BK84" s="174">
        <f>SUM(BK85:BK150)</f>
        <v>0</v>
      </c>
    </row>
    <row r="85" spans="1:65" s="2" customFormat="1" ht="16.5" customHeight="1">
      <c r="A85" s="33"/>
      <c r="B85" s="34"/>
      <c r="C85" s="177" t="s">
        <v>79</v>
      </c>
      <c r="D85" s="177" t="s">
        <v>136</v>
      </c>
      <c r="E85" s="178" t="s">
        <v>276</v>
      </c>
      <c r="F85" s="179" t="s">
        <v>277</v>
      </c>
      <c r="G85" s="180" t="s">
        <v>139</v>
      </c>
      <c r="H85" s="181">
        <v>713</v>
      </c>
      <c r="I85" s="182"/>
      <c r="J85" s="183">
        <f>ROUND(I85*H85,2)</f>
        <v>0</v>
      </c>
      <c r="K85" s="179" t="s">
        <v>140</v>
      </c>
      <c r="L85" s="38"/>
      <c r="M85" s="184" t="s">
        <v>19</v>
      </c>
      <c r="N85" s="185" t="s">
        <v>42</v>
      </c>
      <c r="O85" s="63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8" t="s">
        <v>141</v>
      </c>
      <c r="AT85" s="188" t="s">
        <v>136</v>
      </c>
      <c r="AU85" s="188" t="s">
        <v>82</v>
      </c>
      <c r="AY85" s="16" t="s">
        <v>134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6" t="s">
        <v>79</v>
      </c>
      <c r="BK85" s="189">
        <f>ROUND(I85*H85,2)</f>
        <v>0</v>
      </c>
      <c r="BL85" s="16" t="s">
        <v>141</v>
      </c>
      <c r="BM85" s="188" t="s">
        <v>278</v>
      </c>
    </row>
    <row r="86" spans="1:65" s="2" customFormat="1" ht="11.25">
      <c r="A86" s="33"/>
      <c r="B86" s="34"/>
      <c r="C86" s="35"/>
      <c r="D86" s="190" t="s">
        <v>143</v>
      </c>
      <c r="E86" s="35"/>
      <c r="F86" s="191" t="s">
        <v>279</v>
      </c>
      <c r="G86" s="35"/>
      <c r="H86" s="35"/>
      <c r="I86" s="192"/>
      <c r="J86" s="35"/>
      <c r="K86" s="35"/>
      <c r="L86" s="38"/>
      <c r="M86" s="193"/>
      <c r="N86" s="194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143</v>
      </c>
      <c r="AU86" s="16" t="s">
        <v>82</v>
      </c>
    </row>
    <row r="87" spans="1:65" s="2" customFormat="1" ht="11.25">
      <c r="A87" s="33"/>
      <c r="B87" s="34"/>
      <c r="C87" s="35"/>
      <c r="D87" s="195" t="s">
        <v>145</v>
      </c>
      <c r="E87" s="35"/>
      <c r="F87" s="196" t="s">
        <v>280</v>
      </c>
      <c r="G87" s="35"/>
      <c r="H87" s="35"/>
      <c r="I87" s="192"/>
      <c r="J87" s="35"/>
      <c r="K87" s="35"/>
      <c r="L87" s="38"/>
      <c r="M87" s="193"/>
      <c r="N87" s="194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145</v>
      </c>
      <c r="AU87" s="16" t="s">
        <v>82</v>
      </c>
    </row>
    <row r="88" spans="1:65" s="13" customFormat="1" ht="11.25">
      <c r="B88" s="197"/>
      <c r="C88" s="198"/>
      <c r="D88" s="190" t="s">
        <v>147</v>
      </c>
      <c r="E88" s="199" t="s">
        <v>19</v>
      </c>
      <c r="F88" s="200" t="s">
        <v>281</v>
      </c>
      <c r="G88" s="198"/>
      <c r="H88" s="201">
        <v>713</v>
      </c>
      <c r="I88" s="202"/>
      <c r="J88" s="198"/>
      <c r="K88" s="198"/>
      <c r="L88" s="203"/>
      <c r="M88" s="204"/>
      <c r="N88" s="205"/>
      <c r="O88" s="205"/>
      <c r="P88" s="205"/>
      <c r="Q88" s="205"/>
      <c r="R88" s="205"/>
      <c r="S88" s="205"/>
      <c r="T88" s="206"/>
      <c r="AT88" s="207" t="s">
        <v>147</v>
      </c>
      <c r="AU88" s="207" t="s">
        <v>82</v>
      </c>
      <c r="AV88" s="13" t="s">
        <v>82</v>
      </c>
      <c r="AW88" s="13" t="s">
        <v>33</v>
      </c>
      <c r="AX88" s="13" t="s">
        <v>79</v>
      </c>
      <c r="AY88" s="207" t="s">
        <v>134</v>
      </c>
    </row>
    <row r="89" spans="1:65" s="2" customFormat="1" ht="21.75" customHeight="1">
      <c r="A89" s="33"/>
      <c r="B89" s="34"/>
      <c r="C89" s="177" t="s">
        <v>82</v>
      </c>
      <c r="D89" s="177" t="s">
        <v>136</v>
      </c>
      <c r="E89" s="178" t="s">
        <v>165</v>
      </c>
      <c r="F89" s="179" t="s">
        <v>166</v>
      </c>
      <c r="G89" s="180" t="s">
        <v>167</v>
      </c>
      <c r="H89" s="181">
        <v>31</v>
      </c>
      <c r="I89" s="182"/>
      <c r="J89" s="183">
        <f>ROUND(I89*H89,2)</f>
        <v>0</v>
      </c>
      <c r="K89" s="179" t="s">
        <v>140</v>
      </c>
      <c r="L89" s="38"/>
      <c r="M89" s="184" t="s">
        <v>19</v>
      </c>
      <c r="N89" s="185" t="s">
        <v>42</v>
      </c>
      <c r="O89" s="63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8" t="s">
        <v>141</v>
      </c>
      <c r="AT89" s="188" t="s">
        <v>136</v>
      </c>
      <c r="AU89" s="188" t="s">
        <v>82</v>
      </c>
      <c r="AY89" s="16" t="s">
        <v>134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6" t="s">
        <v>79</v>
      </c>
      <c r="BK89" s="189">
        <f>ROUND(I89*H89,2)</f>
        <v>0</v>
      </c>
      <c r="BL89" s="16" t="s">
        <v>141</v>
      </c>
      <c r="BM89" s="188" t="s">
        <v>282</v>
      </c>
    </row>
    <row r="90" spans="1:65" s="2" customFormat="1" ht="19.5">
      <c r="A90" s="33"/>
      <c r="B90" s="34"/>
      <c r="C90" s="35"/>
      <c r="D90" s="190" t="s">
        <v>143</v>
      </c>
      <c r="E90" s="35"/>
      <c r="F90" s="191" t="s">
        <v>169</v>
      </c>
      <c r="G90" s="35"/>
      <c r="H90" s="35"/>
      <c r="I90" s="192"/>
      <c r="J90" s="35"/>
      <c r="K90" s="35"/>
      <c r="L90" s="38"/>
      <c r="M90" s="193"/>
      <c r="N90" s="194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143</v>
      </c>
      <c r="AU90" s="16" t="s">
        <v>82</v>
      </c>
    </row>
    <row r="91" spans="1:65" s="2" customFormat="1" ht="11.25">
      <c r="A91" s="33"/>
      <c r="B91" s="34"/>
      <c r="C91" s="35"/>
      <c r="D91" s="195" t="s">
        <v>145</v>
      </c>
      <c r="E91" s="35"/>
      <c r="F91" s="196" t="s">
        <v>170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145</v>
      </c>
      <c r="AU91" s="16" t="s">
        <v>82</v>
      </c>
    </row>
    <row r="92" spans="1:65" s="13" customFormat="1" ht="11.25">
      <c r="B92" s="197"/>
      <c r="C92" s="198"/>
      <c r="D92" s="190" t="s">
        <v>147</v>
      </c>
      <c r="E92" s="199" t="s">
        <v>19</v>
      </c>
      <c r="F92" s="200" t="s">
        <v>283</v>
      </c>
      <c r="G92" s="198"/>
      <c r="H92" s="201">
        <v>31</v>
      </c>
      <c r="I92" s="202"/>
      <c r="J92" s="198"/>
      <c r="K92" s="198"/>
      <c r="L92" s="203"/>
      <c r="M92" s="204"/>
      <c r="N92" s="205"/>
      <c r="O92" s="205"/>
      <c r="P92" s="205"/>
      <c r="Q92" s="205"/>
      <c r="R92" s="205"/>
      <c r="S92" s="205"/>
      <c r="T92" s="206"/>
      <c r="AT92" s="207" t="s">
        <v>147</v>
      </c>
      <c r="AU92" s="207" t="s">
        <v>82</v>
      </c>
      <c r="AV92" s="13" t="s">
        <v>82</v>
      </c>
      <c r="AW92" s="13" t="s">
        <v>33</v>
      </c>
      <c r="AX92" s="13" t="s">
        <v>79</v>
      </c>
      <c r="AY92" s="207" t="s">
        <v>134</v>
      </c>
    </row>
    <row r="93" spans="1:65" s="2" customFormat="1" ht="21.75" customHeight="1">
      <c r="A93" s="33"/>
      <c r="B93" s="34"/>
      <c r="C93" s="177" t="s">
        <v>155</v>
      </c>
      <c r="D93" s="177" t="s">
        <v>136</v>
      </c>
      <c r="E93" s="178" t="s">
        <v>173</v>
      </c>
      <c r="F93" s="179" t="s">
        <v>174</v>
      </c>
      <c r="G93" s="180" t="s">
        <v>167</v>
      </c>
      <c r="H93" s="181">
        <v>10</v>
      </c>
      <c r="I93" s="182"/>
      <c r="J93" s="183">
        <f>ROUND(I93*H93,2)</f>
        <v>0</v>
      </c>
      <c r="K93" s="179" t="s">
        <v>140</v>
      </c>
      <c r="L93" s="38"/>
      <c r="M93" s="184" t="s">
        <v>19</v>
      </c>
      <c r="N93" s="185" t="s">
        <v>42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141</v>
      </c>
      <c r="AT93" s="188" t="s">
        <v>136</v>
      </c>
      <c r="AU93" s="188" t="s">
        <v>82</v>
      </c>
      <c r="AY93" s="16" t="s">
        <v>134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79</v>
      </c>
      <c r="BK93" s="189">
        <f>ROUND(I93*H93,2)</f>
        <v>0</v>
      </c>
      <c r="BL93" s="16" t="s">
        <v>141</v>
      </c>
      <c r="BM93" s="188" t="s">
        <v>284</v>
      </c>
    </row>
    <row r="94" spans="1:65" s="2" customFormat="1" ht="19.5">
      <c r="A94" s="33"/>
      <c r="B94" s="34"/>
      <c r="C94" s="35"/>
      <c r="D94" s="190" t="s">
        <v>143</v>
      </c>
      <c r="E94" s="35"/>
      <c r="F94" s="191" t="s">
        <v>176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143</v>
      </c>
      <c r="AU94" s="16" t="s">
        <v>82</v>
      </c>
    </row>
    <row r="95" spans="1:65" s="2" customFormat="1" ht="11.25">
      <c r="A95" s="33"/>
      <c r="B95" s="34"/>
      <c r="C95" s="35"/>
      <c r="D95" s="195" t="s">
        <v>145</v>
      </c>
      <c r="E95" s="35"/>
      <c r="F95" s="196" t="s">
        <v>177</v>
      </c>
      <c r="G95" s="35"/>
      <c r="H95" s="35"/>
      <c r="I95" s="192"/>
      <c r="J95" s="35"/>
      <c r="K95" s="35"/>
      <c r="L95" s="38"/>
      <c r="M95" s="193"/>
      <c r="N95" s="194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145</v>
      </c>
      <c r="AU95" s="16" t="s">
        <v>82</v>
      </c>
    </row>
    <row r="96" spans="1:65" s="13" customFormat="1" ht="11.25">
      <c r="B96" s="197"/>
      <c r="C96" s="198"/>
      <c r="D96" s="190" t="s">
        <v>147</v>
      </c>
      <c r="E96" s="199" t="s">
        <v>19</v>
      </c>
      <c r="F96" s="200" t="s">
        <v>285</v>
      </c>
      <c r="G96" s="198"/>
      <c r="H96" s="201">
        <v>10</v>
      </c>
      <c r="I96" s="202"/>
      <c r="J96" s="198"/>
      <c r="K96" s="198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147</v>
      </c>
      <c r="AU96" s="207" t="s">
        <v>82</v>
      </c>
      <c r="AV96" s="13" t="s">
        <v>82</v>
      </c>
      <c r="AW96" s="13" t="s">
        <v>33</v>
      </c>
      <c r="AX96" s="13" t="s">
        <v>79</v>
      </c>
      <c r="AY96" s="207" t="s">
        <v>134</v>
      </c>
    </row>
    <row r="97" spans="1:65" s="2" customFormat="1" ht="16.5" customHeight="1">
      <c r="A97" s="33"/>
      <c r="B97" s="34"/>
      <c r="C97" s="177" t="s">
        <v>141</v>
      </c>
      <c r="D97" s="177" t="s">
        <v>136</v>
      </c>
      <c r="E97" s="178" t="s">
        <v>180</v>
      </c>
      <c r="F97" s="179" t="s">
        <v>181</v>
      </c>
      <c r="G97" s="180" t="s">
        <v>167</v>
      </c>
      <c r="H97" s="181">
        <v>10</v>
      </c>
      <c r="I97" s="182"/>
      <c r="J97" s="183">
        <f>ROUND(I97*H97,2)</f>
        <v>0</v>
      </c>
      <c r="K97" s="179" t="s">
        <v>140</v>
      </c>
      <c r="L97" s="38"/>
      <c r="M97" s="184" t="s">
        <v>19</v>
      </c>
      <c r="N97" s="185" t="s">
        <v>42</v>
      </c>
      <c r="O97" s="63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141</v>
      </c>
      <c r="AT97" s="188" t="s">
        <v>136</v>
      </c>
      <c r="AU97" s="188" t="s">
        <v>82</v>
      </c>
      <c r="AY97" s="16" t="s">
        <v>134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79</v>
      </c>
      <c r="BK97" s="189">
        <f>ROUND(I97*H97,2)</f>
        <v>0</v>
      </c>
      <c r="BL97" s="16" t="s">
        <v>141</v>
      </c>
      <c r="BM97" s="188" t="s">
        <v>286</v>
      </c>
    </row>
    <row r="98" spans="1:65" s="2" customFormat="1" ht="11.25">
      <c r="A98" s="33"/>
      <c r="B98" s="34"/>
      <c r="C98" s="35"/>
      <c r="D98" s="190" t="s">
        <v>143</v>
      </c>
      <c r="E98" s="35"/>
      <c r="F98" s="191" t="s">
        <v>183</v>
      </c>
      <c r="G98" s="35"/>
      <c r="H98" s="35"/>
      <c r="I98" s="192"/>
      <c r="J98" s="35"/>
      <c r="K98" s="35"/>
      <c r="L98" s="38"/>
      <c r="M98" s="193"/>
      <c r="N98" s="194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143</v>
      </c>
      <c r="AU98" s="16" t="s">
        <v>82</v>
      </c>
    </row>
    <row r="99" spans="1:65" s="2" customFormat="1" ht="11.25">
      <c r="A99" s="33"/>
      <c r="B99" s="34"/>
      <c r="C99" s="35"/>
      <c r="D99" s="195" t="s">
        <v>145</v>
      </c>
      <c r="E99" s="35"/>
      <c r="F99" s="196" t="s">
        <v>184</v>
      </c>
      <c r="G99" s="35"/>
      <c r="H99" s="35"/>
      <c r="I99" s="192"/>
      <c r="J99" s="35"/>
      <c r="K99" s="35"/>
      <c r="L99" s="38"/>
      <c r="M99" s="193"/>
      <c r="N99" s="194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145</v>
      </c>
      <c r="AU99" s="16" t="s">
        <v>82</v>
      </c>
    </row>
    <row r="100" spans="1:65" s="13" customFormat="1" ht="11.25">
      <c r="B100" s="197"/>
      <c r="C100" s="198"/>
      <c r="D100" s="190" t="s">
        <v>147</v>
      </c>
      <c r="E100" s="199" t="s">
        <v>19</v>
      </c>
      <c r="F100" s="200" t="s">
        <v>285</v>
      </c>
      <c r="G100" s="198"/>
      <c r="H100" s="201">
        <v>10</v>
      </c>
      <c r="I100" s="202"/>
      <c r="J100" s="198"/>
      <c r="K100" s="198"/>
      <c r="L100" s="203"/>
      <c r="M100" s="204"/>
      <c r="N100" s="205"/>
      <c r="O100" s="205"/>
      <c r="P100" s="205"/>
      <c r="Q100" s="205"/>
      <c r="R100" s="205"/>
      <c r="S100" s="205"/>
      <c r="T100" s="206"/>
      <c r="AT100" s="207" t="s">
        <v>147</v>
      </c>
      <c r="AU100" s="207" t="s">
        <v>82</v>
      </c>
      <c r="AV100" s="13" t="s">
        <v>82</v>
      </c>
      <c r="AW100" s="13" t="s">
        <v>33</v>
      </c>
      <c r="AX100" s="13" t="s">
        <v>79</v>
      </c>
      <c r="AY100" s="207" t="s">
        <v>134</v>
      </c>
    </row>
    <row r="101" spans="1:65" s="2" customFormat="1" ht="16.5" customHeight="1">
      <c r="A101" s="33"/>
      <c r="B101" s="34"/>
      <c r="C101" s="208" t="s">
        <v>172</v>
      </c>
      <c r="D101" s="208" t="s">
        <v>156</v>
      </c>
      <c r="E101" s="209" t="s">
        <v>186</v>
      </c>
      <c r="F101" s="210" t="s">
        <v>187</v>
      </c>
      <c r="G101" s="211" t="s">
        <v>167</v>
      </c>
      <c r="H101" s="212">
        <v>10</v>
      </c>
      <c r="I101" s="213"/>
      <c r="J101" s="214">
        <f>ROUND(I101*H101,2)</f>
        <v>0</v>
      </c>
      <c r="K101" s="210" t="s">
        <v>19</v>
      </c>
      <c r="L101" s="215"/>
      <c r="M101" s="216" t="s">
        <v>19</v>
      </c>
      <c r="N101" s="217" t="s">
        <v>42</v>
      </c>
      <c r="O101" s="63"/>
      <c r="P101" s="186">
        <f>O101*H101</f>
        <v>0</v>
      </c>
      <c r="Q101" s="186">
        <v>0.01</v>
      </c>
      <c r="R101" s="186">
        <f>Q101*H101</f>
        <v>0.1</v>
      </c>
      <c r="S101" s="186">
        <v>0</v>
      </c>
      <c r="T101" s="187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8" t="s">
        <v>160</v>
      </c>
      <c r="AT101" s="188" t="s">
        <v>156</v>
      </c>
      <c r="AU101" s="188" t="s">
        <v>82</v>
      </c>
      <c r="AY101" s="16" t="s">
        <v>134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6" t="s">
        <v>79</v>
      </c>
      <c r="BK101" s="189">
        <f>ROUND(I101*H101,2)</f>
        <v>0</v>
      </c>
      <c r="BL101" s="16" t="s">
        <v>141</v>
      </c>
      <c r="BM101" s="188" t="s">
        <v>287</v>
      </c>
    </row>
    <row r="102" spans="1:65" s="2" customFormat="1" ht="11.25">
      <c r="A102" s="33"/>
      <c r="B102" s="34"/>
      <c r="C102" s="35"/>
      <c r="D102" s="190" t="s">
        <v>143</v>
      </c>
      <c r="E102" s="35"/>
      <c r="F102" s="191" t="s">
        <v>187</v>
      </c>
      <c r="G102" s="35"/>
      <c r="H102" s="35"/>
      <c r="I102" s="192"/>
      <c r="J102" s="35"/>
      <c r="K102" s="35"/>
      <c r="L102" s="38"/>
      <c r="M102" s="193"/>
      <c r="N102" s="194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143</v>
      </c>
      <c r="AU102" s="16" t="s">
        <v>82</v>
      </c>
    </row>
    <row r="103" spans="1:65" s="2" customFormat="1" ht="48.75">
      <c r="A103" s="33"/>
      <c r="B103" s="34"/>
      <c r="C103" s="35"/>
      <c r="D103" s="190" t="s">
        <v>162</v>
      </c>
      <c r="E103" s="35"/>
      <c r="F103" s="218" t="s">
        <v>288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162</v>
      </c>
      <c r="AU103" s="16" t="s">
        <v>82</v>
      </c>
    </row>
    <row r="104" spans="1:65" s="2" customFormat="1" ht="16.5" customHeight="1">
      <c r="A104" s="33"/>
      <c r="B104" s="34"/>
      <c r="C104" s="177" t="s">
        <v>179</v>
      </c>
      <c r="D104" s="177" t="s">
        <v>136</v>
      </c>
      <c r="E104" s="178" t="s">
        <v>190</v>
      </c>
      <c r="F104" s="179" t="s">
        <v>191</v>
      </c>
      <c r="G104" s="180" t="s">
        <v>167</v>
      </c>
      <c r="H104" s="181">
        <v>31</v>
      </c>
      <c r="I104" s="182"/>
      <c r="J104" s="183">
        <f>ROUND(I104*H104,2)</f>
        <v>0</v>
      </c>
      <c r="K104" s="179" t="s">
        <v>140</v>
      </c>
      <c r="L104" s="38"/>
      <c r="M104" s="184" t="s">
        <v>19</v>
      </c>
      <c r="N104" s="185" t="s">
        <v>42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141</v>
      </c>
      <c r="AT104" s="188" t="s">
        <v>136</v>
      </c>
      <c r="AU104" s="188" t="s">
        <v>82</v>
      </c>
      <c r="AY104" s="16" t="s">
        <v>134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79</v>
      </c>
      <c r="BK104" s="189">
        <f>ROUND(I104*H104,2)</f>
        <v>0</v>
      </c>
      <c r="BL104" s="16" t="s">
        <v>141</v>
      </c>
      <c r="BM104" s="188" t="s">
        <v>289</v>
      </c>
    </row>
    <row r="105" spans="1:65" s="2" customFormat="1" ht="11.25">
      <c r="A105" s="33"/>
      <c r="B105" s="34"/>
      <c r="C105" s="35"/>
      <c r="D105" s="190" t="s">
        <v>143</v>
      </c>
      <c r="E105" s="35"/>
      <c r="F105" s="191" t="s">
        <v>193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143</v>
      </c>
      <c r="AU105" s="16" t="s">
        <v>82</v>
      </c>
    </row>
    <row r="106" spans="1:65" s="2" customFormat="1" ht="11.25">
      <c r="A106" s="33"/>
      <c r="B106" s="34"/>
      <c r="C106" s="35"/>
      <c r="D106" s="195" t="s">
        <v>145</v>
      </c>
      <c r="E106" s="35"/>
      <c r="F106" s="196" t="s">
        <v>194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145</v>
      </c>
      <c r="AU106" s="16" t="s">
        <v>82</v>
      </c>
    </row>
    <row r="107" spans="1:65" s="13" customFormat="1" ht="11.25">
      <c r="B107" s="197"/>
      <c r="C107" s="198"/>
      <c r="D107" s="190" t="s">
        <v>147</v>
      </c>
      <c r="E107" s="199" t="s">
        <v>19</v>
      </c>
      <c r="F107" s="200" t="s">
        <v>283</v>
      </c>
      <c r="G107" s="198"/>
      <c r="H107" s="201">
        <v>31</v>
      </c>
      <c r="I107" s="202"/>
      <c r="J107" s="198"/>
      <c r="K107" s="198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147</v>
      </c>
      <c r="AU107" s="207" t="s">
        <v>82</v>
      </c>
      <c r="AV107" s="13" t="s">
        <v>82</v>
      </c>
      <c r="AW107" s="13" t="s">
        <v>33</v>
      </c>
      <c r="AX107" s="13" t="s">
        <v>79</v>
      </c>
      <c r="AY107" s="207" t="s">
        <v>134</v>
      </c>
    </row>
    <row r="108" spans="1:65" s="2" customFormat="1" ht="16.5" customHeight="1">
      <c r="A108" s="33"/>
      <c r="B108" s="34"/>
      <c r="C108" s="208" t="s">
        <v>185</v>
      </c>
      <c r="D108" s="208" t="s">
        <v>156</v>
      </c>
      <c r="E108" s="209" t="s">
        <v>196</v>
      </c>
      <c r="F108" s="210" t="s">
        <v>197</v>
      </c>
      <c r="G108" s="211" t="s">
        <v>167</v>
      </c>
      <c r="H108" s="212">
        <v>31</v>
      </c>
      <c r="I108" s="213"/>
      <c r="J108" s="214">
        <f>ROUND(I108*H108,2)</f>
        <v>0</v>
      </c>
      <c r="K108" s="210" t="s">
        <v>19</v>
      </c>
      <c r="L108" s="215"/>
      <c r="M108" s="216" t="s">
        <v>19</v>
      </c>
      <c r="N108" s="217" t="s">
        <v>42</v>
      </c>
      <c r="O108" s="63"/>
      <c r="P108" s="186">
        <f>O108*H108</f>
        <v>0</v>
      </c>
      <c r="Q108" s="186">
        <v>3.0000000000000001E-3</v>
      </c>
      <c r="R108" s="186">
        <f>Q108*H108</f>
        <v>9.2999999999999999E-2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160</v>
      </c>
      <c r="AT108" s="188" t="s">
        <v>156</v>
      </c>
      <c r="AU108" s="188" t="s">
        <v>82</v>
      </c>
      <c r="AY108" s="16" t="s">
        <v>134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79</v>
      </c>
      <c r="BK108" s="189">
        <f>ROUND(I108*H108,2)</f>
        <v>0</v>
      </c>
      <c r="BL108" s="16" t="s">
        <v>141</v>
      </c>
      <c r="BM108" s="188" t="s">
        <v>290</v>
      </c>
    </row>
    <row r="109" spans="1:65" s="2" customFormat="1" ht="11.25">
      <c r="A109" s="33"/>
      <c r="B109" s="34"/>
      <c r="C109" s="35"/>
      <c r="D109" s="190" t="s">
        <v>143</v>
      </c>
      <c r="E109" s="35"/>
      <c r="F109" s="191" t="s">
        <v>197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143</v>
      </c>
      <c r="AU109" s="16" t="s">
        <v>82</v>
      </c>
    </row>
    <row r="110" spans="1:65" s="2" customFormat="1" ht="68.25">
      <c r="A110" s="33"/>
      <c r="B110" s="34"/>
      <c r="C110" s="35"/>
      <c r="D110" s="190" t="s">
        <v>162</v>
      </c>
      <c r="E110" s="35"/>
      <c r="F110" s="218" t="s">
        <v>291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162</v>
      </c>
      <c r="AU110" s="16" t="s">
        <v>82</v>
      </c>
    </row>
    <row r="111" spans="1:65" s="2" customFormat="1" ht="16.5" customHeight="1">
      <c r="A111" s="33"/>
      <c r="B111" s="34"/>
      <c r="C111" s="177" t="s">
        <v>160</v>
      </c>
      <c r="D111" s="177" t="s">
        <v>136</v>
      </c>
      <c r="E111" s="178" t="s">
        <v>201</v>
      </c>
      <c r="F111" s="179" t="s">
        <v>202</v>
      </c>
      <c r="G111" s="180" t="s">
        <v>167</v>
      </c>
      <c r="H111" s="181">
        <v>31</v>
      </c>
      <c r="I111" s="182"/>
      <c r="J111" s="183">
        <f>ROUND(I111*H111,2)</f>
        <v>0</v>
      </c>
      <c r="K111" s="179" t="s">
        <v>140</v>
      </c>
      <c r="L111" s="38"/>
      <c r="M111" s="184" t="s">
        <v>19</v>
      </c>
      <c r="N111" s="185" t="s">
        <v>42</v>
      </c>
      <c r="O111" s="63"/>
      <c r="P111" s="186">
        <f>O111*H111</f>
        <v>0</v>
      </c>
      <c r="Q111" s="186">
        <v>5.0000000000000002E-5</v>
      </c>
      <c r="R111" s="186">
        <f>Q111*H111</f>
        <v>1.5500000000000002E-3</v>
      </c>
      <c r="S111" s="186">
        <v>0</v>
      </c>
      <c r="T111" s="18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8" t="s">
        <v>141</v>
      </c>
      <c r="AT111" s="188" t="s">
        <v>136</v>
      </c>
      <c r="AU111" s="188" t="s">
        <v>82</v>
      </c>
      <c r="AY111" s="16" t="s">
        <v>134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6" t="s">
        <v>79</v>
      </c>
      <c r="BK111" s="189">
        <f>ROUND(I111*H111,2)</f>
        <v>0</v>
      </c>
      <c r="BL111" s="16" t="s">
        <v>141</v>
      </c>
      <c r="BM111" s="188" t="s">
        <v>292</v>
      </c>
    </row>
    <row r="112" spans="1:65" s="2" customFormat="1" ht="11.25">
      <c r="A112" s="33"/>
      <c r="B112" s="34"/>
      <c r="C112" s="35"/>
      <c r="D112" s="190" t="s">
        <v>143</v>
      </c>
      <c r="E112" s="35"/>
      <c r="F112" s="191" t="s">
        <v>204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143</v>
      </c>
      <c r="AU112" s="16" t="s">
        <v>82</v>
      </c>
    </row>
    <row r="113" spans="1:65" s="2" customFormat="1" ht="11.25">
      <c r="A113" s="33"/>
      <c r="B113" s="34"/>
      <c r="C113" s="35"/>
      <c r="D113" s="195" t="s">
        <v>145</v>
      </c>
      <c r="E113" s="35"/>
      <c r="F113" s="196" t="s">
        <v>205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145</v>
      </c>
      <c r="AU113" s="16" t="s">
        <v>82</v>
      </c>
    </row>
    <row r="114" spans="1:65" s="2" customFormat="1" ht="19.5">
      <c r="A114" s="33"/>
      <c r="B114" s="34"/>
      <c r="C114" s="35"/>
      <c r="D114" s="190" t="s">
        <v>162</v>
      </c>
      <c r="E114" s="35"/>
      <c r="F114" s="218" t="s">
        <v>206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162</v>
      </c>
      <c r="AU114" s="16" t="s">
        <v>82</v>
      </c>
    </row>
    <row r="115" spans="1:65" s="13" customFormat="1" ht="11.25">
      <c r="B115" s="197"/>
      <c r="C115" s="198"/>
      <c r="D115" s="190" t="s">
        <v>147</v>
      </c>
      <c r="E115" s="199" t="s">
        <v>19</v>
      </c>
      <c r="F115" s="200" t="s">
        <v>283</v>
      </c>
      <c r="G115" s="198"/>
      <c r="H115" s="201">
        <v>31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147</v>
      </c>
      <c r="AU115" s="207" t="s">
        <v>82</v>
      </c>
      <c r="AV115" s="13" t="s">
        <v>82</v>
      </c>
      <c r="AW115" s="13" t="s">
        <v>33</v>
      </c>
      <c r="AX115" s="13" t="s">
        <v>71</v>
      </c>
      <c r="AY115" s="207" t="s">
        <v>134</v>
      </c>
    </row>
    <row r="116" spans="1:65" s="2" customFormat="1" ht="16.5" customHeight="1">
      <c r="A116" s="33"/>
      <c r="B116" s="34"/>
      <c r="C116" s="208" t="s">
        <v>195</v>
      </c>
      <c r="D116" s="208" t="s">
        <v>156</v>
      </c>
      <c r="E116" s="209" t="s">
        <v>208</v>
      </c>
      <c r="F116" s="210" t="s">
        <v>209</v>
      </c>
      <c r="G116" s="211" t="s">
        <v>167</v>
      </c>
      <c r="H116" s="212">
        <v>31</v>
      </c>
      <c r="I116" s="213"/>
      <c r="J116" s="214">
        <f>ROUND(I116*H116,2)</f>
        <v>0</v>
      </c>
      <c r="K116" s="210" t="s">
        <v>140</v>
      </c>
      <c r="L116" s="215"/>
      <c r="M116" s="216" t="s">
        <v>19</v>
      </c>
      <c r="N116" s="217" t="s">
        <v>42</v>
      </c>
      <c r="O116" s="63"/>
      <c r="P116" s="186">
        <f>O116*H116</f>
        <v>0</v>
      </c>
      <c r="Q116" s="186">
        <v>3.5400000000000002E-3</v>
      </c>
      <c r="R116" s="186">
        <f>Q116*H116</f>
        <v>0.10974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160</v>
      </c>
      <c r="AT116" s="188" t="s">
        <v>156</v>
      </c>
      <c r="AU116" s="188" t="s">
        <v>82</v>
      </c>
      <c r="AY116" s="16" t="s">
        <v>134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79</v>
      </c>
      <c r="BK116" s="189">
        <f>ROUND(I116*H116,2)</f>
        <v>0</v>
      </c>
      <c r="BL116" s="16" t="s">
        <v>141</v>
      </c>
      <c r="BM116" s="188" t="s">
        <v>293</v>
      </c>
    </row>
    <row r="117" spans="1:65" s="2" customFormat="1" ht="11.25">
      <c r="A117" s="33"/>
      <c r="B117" s="34"/>
      <c r="C117" s="35"/>
      <c r="D117" s="190" t="s">
        <v>143</v>
      </c>
      <c r="E117" s="35"/>
      <c r="F117" s="191" t="s">
        <v>209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143</v>
      </c>
      <c r="AU117" s="16" t="s">
        <v>82</v>
      </c>
    </row>
    <row r="118" spans="1:65" s="2" customFormat="1" ht="19.5">
      <c r="A118" s="33"/>
      <c r="B118" s="34"/>
      <c r="C118" s="35"/>
      <c r="D118" s="190" t="s">
        <v>162</v>
      </c>
      <c r="E118" s="35"/>
      <c r="F118" s="218" t="s">
        <v>211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162</v>
      </c>
      <c r="AU118" s="16" t="s">
        <v>82</v>
      </c>
    </row>
    <row r="119" spans="1:65" s="2" customFormat="1" ht="16.5" customHeight="1">
      <c r="A119" s="33"/>
      <c r="B119" s="34"/>
      <c r="C119" s="177" t="s">
        <v>200</v>
      </c>
      <c r="D119" s="177" t="s">
        <v>136</v>
      </c>
      <c r="E119" s="178" t="s">
        <v>213</v>
      </c>
      <c r="F119" s="179" t="s">
        <v>214</v>
      </c>
      <c r="G119" s="180" t="s">
        <v>167</v>
      </c>
      <c r="H119" s="181">
        <v>10</v>
      </c>
      <c r="I119" s="182"/>
      <c r="J119" s="183">
        <f>ROUND(I119*H119,2)</f>
        <v>0</v>
      </c>
      <c r="K119" s="179" t="s">
        <v>140</v>
      </c>
      <c r="L119" s="38"/>
      <c r="M119" s="184" t="s">
        <v>19</v>
      </c>
      <c r="N119" s="185" t="s">
        <v>42</v>
      </c>
      <c r="O119" s="63"/>
      <c r="P119" s="186">
        <f>O119*H119</f>
        <v>0</v>
      </c>
      <c r="Q119" s="186">
        <v>6.0000000000000002E-5</v>
      </c>
      <c r="R119" s="186">
        <f>Q119*H119</f>
        <v>6.0000000000000006E-4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141</v>
      </c>
      <c r="AT119" s="188" t="s">
        <v>136</v>
      </c>
      <c r="AU119" s="188" t="s">
        <v>82</v>
      </c>
      <c r="AY119" s="16" t="s">
        <v>134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79</v>
      </c>
      <c r="BK119" s="189">
        <f>ROUND(I119*H119,2)</f>
        <v>0</v>
      </c>
      <c r="BL119" s="16" t="s">
        <v>141</v>
      </c>
      <c r="BM119" s="188" t="s">
        <v>294</v>
      </c>
    </row>
    <row r="120" spans="1:65" s="2" customFormat="1" ht="11.25">
      <c r="A120" s="33"/>
      <c r="B120" s="34"/>
      <c r="C120" s="35"/>
      <c r="D120" s="190" t="s">
        <v>143</v>
      </c>
      <c r="E120" s="35"/>
      <c r="F120" s="191" t="s">
        <v>216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143</v>
      </c>
      <c r="AU120" s="16" t="s">
        <v>82</v>
      </c>
    </row>
    <row r="121" spans="1:65" s="2" customFormat="1" ht="11.25">
      <c r="A121" s="33"/>
      <c r="B121" s="34"/>
      <c r="C121" s="35"/>
      <c r="D121" s="195" t="s">
        <v>145</v>
      </c>
      <c r="E121" s="35"/>
      <c r="F121" s="196" t="s">
        <v>217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145</v>
      </c>
      <c r="AU121" s="16" t="s">
        <v>82</v>
      </c>
    </row>
    <row r="122" spans="1:65" s="2" customFormat="1" ht="19.5">
      <c r="A122" s="33"/>
      <c r="B122" s="34"/>
      <c r="C122" s="35"/>
      <c r="D122" s="190" t="s">
        <v>162</v>
      </c>
      <c r="E122" s="35"/>
      <c r="F122" s="218" t="s">
        <v>206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162</v>
      </c>
      <c r="AU122" s="16" t="s">
        <v>82</v>
      </c>
    </row>
    <row r="123" spans="1:65" s="13" customFormat="1" ht="11.25">
      <c r="B123" s="197"/>
      <c r="C123" s="198"/>
      <c r="D123" s="190" t="s">
        <v>147</v>
      </c>
      <c r="E123" s="199" t="s">
        <v>19</v>
      </c>
      <c r="F123" s="200" t="s">
        <v>285</v>
      </c>
      <c r="G123" s="198"/>
      <c r="H123" s="201">
        <v>10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147</v>
      </c>
      <c r="AU123" s="207" t="s">
        <v>82</v>
      </c>
      <c r="AV123" s="13" t="s">
        <v>82</v>
      </c>
      <c r="AW123" s="13" t="s">
        <v>33</v>
      </c>
      <c r="AX123" s="13" t="s">
        <v>79</v>
      </c>
      <c r="AY123" s="207" t="s">
        <v>134</v>
      </c>
    </row>
    <row r="124" spans="1:65" s="2" customFormat="1" ht="16.5" customHeight="1">
      <c r="A124" s="33"/>
      <c r="B124" s="34"/>
      <c r="C124" s="208" t="s">
        <v>207</v>
      </c>
      <c r="D124" s="208" t="s">
        <v>156</v>
      </c>
      <c r="E124" s="209" t="s">
        <v>219</v>
      </c>
      <c r="F124" s="210" t="s">
        <v>220</v>
      </c>
      <c r="G124" s="211" t="s">
        <v>167</v>
      </c>
      <c r="H124" s="212">
        <v>30</v>
      </c>
      <c r="I124" s="213"/>
      <c r="J124" s="214">
        <f>ROUND(I124*H124,2)</f>
        <v>0</v>
      </c>
      <c r="K124" s="210" t="s">
        <v>140</v>
      </c>
      <c r="L124" s="215"/>
      <c r="M124" s="216" t="s">
        <v>19</v>
      </c>
      <c r="N124" s="217" t="s">
        <v>42</v>
      </c>
      <c r="O124" s="63"/>
      <c r="P124" s="186">
        <f>O124*H124</f>
        <v>0</v>
      </c>
      <c r="Q124" s="186">
        <v>5.8999999999999999E-3</v>
      </c>
      <c r="R124" s="186">
        <f>Q124*H124</f>
        <v>0.17699999999999999</v>
      </c>
      <c r="S124" s="186">
        <v>0</v>
      </c>
      <c r="T124" s="18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8" t="s">
        <v>160</v>
      </c>
      <c r="AT124" s="188" t="s">
        <v>156</v>
      </c>
      <c r="AU124" s="188" t="s">
        <v>82</v>
      </c>
      <c r="AY124" s="16" t="s">
        <v>134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6" t="s">
        <v>79</v>
      </c>
      <c r="BK124" s="189">
        <f>ROUND(I124*H124,2)</f>
        <v>0</v>
      </c>
      <c r="BL124" s="16" t="s">
        <v>141</v>
      </c>
      <c r="BM124" s="188" t="s">
        <v>295</v>
      </c>
    </row>
    <row r="125" spans="1:65" s="2" customFormat="1" ht="11.25">
      <c r="A125" s="33"/>
      <c r="B125" s="34"/>
      <c r="C125" s="35"/>
      <c r="D125" s="190" t="s">
        <v>143</v>
      </c>
      <c r="E125" s="35"/>
      <c r="F125" s="191" t="s">
        <v>220</v>
      </c>
      <c r="G125" s="35"/>
      <c r="H125" s="35"/>
      <c r="I125" s="192"/>
      <c r="J125" s="35"/>
      <c r="K125" s="35"/>
      <c r="L125" s="38"/>
      <c r="M125" s="193"/>
      <c r="N125" s="194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143</v>
      </c>
      <c r="AU125" s="16" t="s">
        <v>82</v>
      </c>
    </row>
    <row r="126" spans="1:65" s="13" customFormat="1" ht="11.25">
      <c r="B126" s="197"/>
      <c r="C126" s="198"/>
      <c r="D126" s="190" t="s">
        <v>147</v>
      </c>
      <c r="E126" s="199" t="s">
        <v>19</v>
      </c>
      <c r="F126" s="200" t="s">
        <v>296</v>
      </c>
      <c r="G126" s="198"/>
      <c r="H126" s="201">
        <v>30</v>
      </c>
      <c r="I126" s="202"/>
      <c r="J126" s="198"/>
      <c r="K126" s="198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147</v>
      </c>
      <c r="AU126" s="207" t="s">
        <v>82</v>
      </c>
      <c r="AV126" s="13" t="s">
        <v>82</v>
      </c>
      <c r="AW126" s="13" t="s">
        <v>33</v>
      </c>
      <c r="AX126" s="13" t="s">
        <v>79</v>
      </c>
      <c r="AY126" s="207" t="s">
        <v>134</v>
      </c>
    </row>
    <row r="127" spans="1:65" s="2" customFormat="1" ht="16.5" customHeight="1">
      <c r="A127" s="33"/>
      <c r="B127" s="34"/>
      <c r="C127" s="208" t="s">
        <v>212</v>
      </c>
      <c r="D127" s="208" t="s">
        <v>156</v>
      </c>
      <c r="E127" s="209" t="s">
        <v>224</v>
      </c>
      <c r="F127" s="210" t="s">
        <v>225</v>
      </c>
      <c r="G127" s="211" t="s">
        <v>167</v>
      </c>
      <c r="H127" s="212">
        <v>60</v>
      </c>
      <c r="I127" s="213"/>
      <c r="J127" s="214">
        <f>ROUND(I127*H127,2)</f>
        <v>0</v>
      </c>
      <c r="K127" s="210" t="s">
        <v>19</v>
      </c>
      <c r="L127" s="215"/>
      <c r="M127" s="216" t="s">
        <v>19</v>
      </c>
      <c r="N127" s="217" t="s">
        <v>42</v>
      </c>
      <c r="O127" s="63"/>
      <c r="P127" s="186">
        <f>O127*H127</f>
        <v>0</v>
      </c>
      <c r="Q127" s="186">
        <v>2E-3</v>
      </c>
      <c r="R127" s="186">
        <f>Q127*H127</f>
        <v>0.12</v>
      </c>
      <c r="S127" s="186">
        <v>0</v>
      </c>
      <c r="T127" s="18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8" t="s">
        <v>160</v>
      </c>
      <c r="AT127" s="188" t="s">
        <v>156</v>
      </c>
      <c r="AU127" s="188" t="s">
        <v>82</v>
      </c>
      <c r="AY127" s="16" t="s">
        <v>134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6" t="s">
        <v>79</v>
      </c>
      <c r="BK127" s="189">
        <f>ROUND(I127*H127,2)</f>
        <v>0</v>
      </c>
      <c r="BL127" s="16" t="s">
        <v>141</v>
      </c>
      <c r="BM127" s="188" t="s">
        <v>297</v>
      </c>
    </row>
    <row r="128" spans="1:65" s="2" customFormat="1" ht="11.25">
      <c r="A128" s="33"/>
      <c r="B128" s="34"/>
      <c r="C128" s="35"/>
      <c r="D128" s="190" t="s">
        <v>143</v>
      </c>
      <c r="E128" s="35"/>
      <c r="F128" s="191" t="s">
        <v>225</v>
      </c>
      <c r="G128" s="35"/>
      <c r="H128" s="35"/>
      <c r="I128" s="192"/>
      <c r="J128" s="35"/>
      <c r="K128" s="35"/>
      <c r="L128" s="38"/>
      <c r="M128" s="193"/>
      <c r="N128" s="194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143</v>
      </c>
      <c r="AU128" s="16" t="s">
        <v>82</v>
      </c>
    </row>
    <row r="129" spans="1:65" s="2" customFormat="1" ht="19.5">
      <c r="A129" s="33"/>
      <c r="B129" s="34"/>
      <c r="C129" s="35"/>
      <c r="D129" s="190" t="s">
        <v>162</v>
      </c>
      <c r="E129" s="35"/>
      <c r="F129" s="218" t="s">
        <v>227</v>
      </c>
      <c r="G129" s="35"/>
      <c r="H129" s="35"/>
      <c r="I129" s="192"/>
      <c r="J129" s="35"/>
      <c r="K129" s="35"/>
      <c r="L129" s="38"/>
      <c r="M129" s="193"/>
      <c r="N129" s="194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162</v>
      </c>
      <c r="AU129" s="16" t="s">
        <v>82</v>
      </c>
    </row>
    <row r="130" spans="1:65" s="13" customFormat="1" ht="11.25">
      <c r="B130" s="197"/>
      <c r="C130" s="198"/>
      <c r="D130" s="190" t="s">
        <v>147</v>
      </c>
      <c r="E130" s="199" t="s">
        <v>19</v>
      </c>
      <c r="F130" s="200" t="s">
        <v>298</v>
      </c>
      <c r="G130" s="198"/>
      <c r="H130" s="201">
        <v>60</v>
      </c>
      <c r="I130" s="202"/>
      <c r="J130" s="198"/>
      <c r="K130" s="198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147</v>
      </c>
      <c r="AU130" s="207" t="s">
        <v>82</v>
      </c>
      <c r="AV130" s="13" t="s">
        <v>82</v>
      </c>
      <c r="AW130" s="13" t="s">
        <v>33</v>
      </c>
      <c r="AX130" s="13" t="s">
        <v>79</v>
      </c>
      <c r="AY130" s="207" t="s">
        <v>134</v>
      </c>
    </row>
    <row r="131" spans="1:65" s="2" customFormat="1" ht="16.5" customHeight="1">
      <c r="A131" s="33"/>
      <c r="B131" s="34"/>
      <c r="C131" s="177" t="s">
        <v>218</v>
      </c>
      <c r="D131" s="177" t="s">
        <v>136</v>
      </c>
      <c r="E131" s="178" t="s">
        <v>229</v>
      </c>
      <c r="F131" s="179" t="s">
        <v>230</v>
      </c>
      <c r="G131" s="180" t="s">
        <v>167</v>
      </c>
      <c r="H131" s="181">
        <v>41</v>
      </c>
      <c r="I131" s="182"/>
      <c r="J131" s="183">
        <f>ROUND(I131*H131,2)</f>
        <v>0</v>
      </c>
      <c r="K131" s="179" t="s">
        <v>140</v>
      </c>
      <c r="L131" s="38"/>
      <c r="M131" s="184" t="s">
        <v>19</v>
      </c>
      <c r="N131" s="185" t="s">
        <v>42</v>
      </c>
      <c r="O131" s="63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8" t="s">
        <v>141</v>
      </c>
      <c r="AT131" s="188" t="s">
        <v>136</v>
      </c>
      <c r="AU131" s="188" t="s">
        <v>82</v>
      </c>
      <c r="AY131" s="16" t="s">
        <v>134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6" t="s">
        <v>79</v>
      </c>
      <c r="BK131" s="189">
        <f>ROUND(I131*H131,2)</f>
        <v>0</v>
      </c>
      <c r="BL131" s="16" t="s">
        <v>141</v>
      </c>
      <c r="BM131" s="188" t="s">
        <v>299</v>
      </c>
    </row>
    <row r="132" spans="1:65" s="2" customFormat="1" ht="11.25">
      <c r="A132" s="33"/>
      <c r="B132" s="34"/>
      <c r="C132" s="35"/>
      <c r="D132" s="190" t="s">
        <v>143</v>
      </c>
      <c r="E132" s="35"/>
      <c r="F132" s="191" t="s">
        <v>232</v>
      </c>
      <c r="G132" s="35"/>
      <c r="H132" s="35"/>
      <c r="I132" s="192"/>
      <c r="J132" s="35"/>
      <c r="K132" s="35"/>
      <c r="L132" s="38"/>
      <c r="M132" s="193"/>
      <c r="N132" s="194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143</v>
      </c>
      <c r="AU132" s="16" t="s">
        <v>82</v>
      </c>
    </row>
    <row r="133" spans="1:65" s="2" customFormat="1" ht="11.25">
      <c r="A133" s="33"/>
      <c r="B133" s="34"/>
      <c r="C133" s="35"/>
      <c r="D133" s="195" t="s">
        <v>145</v>
      </c>
      <c r="E133" s="35"/>
      <c r="F133" s="196" t="s">
        <v>233</v>
      </c>
      <c r="G133" s="35"/>
      <c r="H133" s="35"/>
      <c r="I133" s="192"/>
      <c r="J133" s="35"/>
      <c r="K133" s="35"/>
      <c r="L133" s="38"/>
      <c r="M133" s="193"/>
      <c r="N133" s="194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145</v>
      </c>
      <c r="AU133" s="16" t="s">
        <v>82</v>
      </c>
    </row>
    <row r="134" spans="1:65" s="2" customFormat="1" ht="29.25">
      <c r="A134" s="33"/>
      <c r="B134" s="34"/>
      <c r="C134" s="35"/>
      <c r="D134" s="190" t="s">
        <v>162</v>
      </c>
      <c r="E134" s="35"/>
      <c r="F134" s="218" t="s">
        <v>234</v>
      </c>
      <c r="G134" s="35"/>
      <c r="H134" s="35"/>
      <c r="I134" s="192"/>
      <c r="J134" s="35"/>
      <c r="K134" s="35"/>
      <c r="L134" s="38"/>
      <c r="M134" s="193"/>
      <c r="N134" s="194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162</v>
      </c>
      <c r="AU134" s="16" t="s">
        <v>82</v>
      </c>
    </row>
    <row r="135" spans="1:65" s="13" customFormat="1" ht="11.25">
      <c r="B135" s="197"/>
      <c r="C135" s="198"/>
      <c r="D135" s="190" t="s">
        <v>147</v>
      </c>
      <c r="E135" s="199" t="s">
        <v>19</v>
      </c>
      <c r="F135" s="200" t="s">
        <v>300</v>
      </c>
      <c r="G135" s="198"/>
      <c r="H135" s="201">
        <v>41</v>
      </c>
      <c r="I135" s="202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147</v>
      </c>
      <c r="AU135" s="207" t="s">
        <v>82</v>
      </c>
      <c r="AV135" s="13" t="s">
        <v>82</v>
      </c>
      <c r="AW135" s="13" t="s">
        <v>33</v>
      </c>
      <c r="AX135" s="13" t="s">
        <v>79</v>
      </c>
      <c r="AY135" s="207" t="s">
        <v>134</v>
      </c>
    </row>
    <row r="136" spans="1:65" s="2" customFormat="1" ht="16.5" customHeight="1">
      <c r="A136" s="33"/>
      <c r="B136" s="34"/>
      <c r="C136" s="177" t="s">
        <v>223</v>
      </c>
      <c r="D136" s="177" t="s">
        <v>136</v>
      </c>
      <c r="E136" s="178" t="s">
        <v>237</v>
      </c>
      <c r="F136" s="179" t="s">
        <v>238</v>
      </c>
      <c r="G136" s="180" t="s">
        <v>167</v>
      </c>
      <c r="H136" s="181">
        <v>51</v>
      </c>
      <c r="I136" s="182"/>
      <c r="J136" s="183">
        <f>ROUND(I136*H136,2)</f>
        <v>0</v>
      </c>
      <c r="K136" s="179" t="s">
        <v>140</v>
      </c>
      <c r="L136" s="38"/>
      <c r="M136" s="184" t="s">
        <v>19</v>
      </c>
      <c r="N136" s="185" t="s">
        <v>42</v>
      </c>
      <c r="O136" s="63"/>
      <c r="P136" s="186">
        <f>O136*H136</f>
        <v>0</v>
      </c>
      <c r="Q136" s="186">
        <v>2.0799999999999998E-3</v>
      </c>
      <c r="R136" s="186">
        <f>Q136*H136</f>
        <v>0.10607999999999999</v>
      </c>
      <c r="S136" s="186">
        <v>0</v>
      </c>
      <c r="T136" s="18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8" t="s">
        <v>141</v>
      </c>
      <c r="AT136" s="188" t="s">
        <v>136</v>
      </c>
      <c r="AU136" s="188" t="s">
        <v>82</v>
      </c>
      <c r="AY136" s="16" t="s">
        <v>134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6" t="s">
        <v>79</v>
      </c>
      <c r="BK136" s="189">
        <f>ROUND(I136*H136,2)</f>
        <v>0</v>
      </c>
      <c r="BL136" s="16" t="s">
        <v>141</v>
      </c>
      <c r="BM136" s="188" t="s">
        <v>301</v>
      </c>
    </row>
    <row r="137" spans="1:65" s="2" customFormat="1" ht="11.25">
      <c r="A137" s="33"/>
      <c r="B137" s="34"/>
      <c r="C137" s="35"/>
      <c r="D137" s="190" t="s">
        <v>143</v>
      </c>
      <c r="E137" s="35"/>
      <c r="F137" s="191" t="s">
        <v>240</v>
      </c>
      <c r="G137" s="35"/>
      <c r="H137" s="35"/>
      <c r="I137" s="192"/>
      <c r="J137" s="35"/>
      <c r="K137" s="35"/>
      <c r="L137" s="38"/>
      <c r="M137" s="193"/>
      <c r="N137" s="194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143</v>
      </c>
      <c r="AU137" s="16" t="s">
        <v>82</v>
      </c>
    </row>
    <row r="138" spans="1:65" s="2" customFormat="1" ht="11.25">
      <c r="A138" s="33"/>
      <c r="B138" s="34"/>
      <c r="C138" s="35"/>
      <c r="D138" s="195" t="s">
        <v>145</v>
      </c>
      <c r="E138" s="35"/>
      <c r="F138" s="196" t="s">
        <v>241</v>
      </c>
      <c r="G138" s="35"/>
      <c r="H138" s="35"/>
      <c r="I138" s="192"/>
      <c r="J138" s="35"/>
      <c r="K138" s="35"/>
      <c r="L138" s="38"/>
      <c r="M138" s="193"/>
      <c r="N138" s="194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145</v>
      </c>
      <c r="AU138" s="16" t="s">
        <v>82</v>
      </c>
    </row>
    <row r="139" spans="1:65" s="2" customFormat="1" ht="48.75">
      <c r="A139" s="33"/>
      <c r="B139" s="34"/>
      <c r="C139" s="35"/>
      <c r="D139" s="190" t="s">
        <v>162</v>
      </c>
      <c r="E139" s="35"/>
      <c r="F139" s="218" t="s">
        <v>242</v>
      </c>
      <c r="G139" s="35"/>
      <c r="H139" s="35"/>
      <c r="I139" s="192"/>
      <c r="J139" s="35"/>
      <c r="K139" s="35"/>
      <c r="L139" s="38"/>
      <c r="M139" s="193"/>
      <c r="N139" s="194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162</v>
      </c>
      <c r="AU139" s="16" t="s">
        <v>82</v>
      </c>
    </row>
    <row r="140" spans="1:65" s="13" customFormat="1" ht="11.25">
      <c r="B140" s="197"/>
      <c r="C140" s="198"/>
      <c r="D140" s="190" t="s">
        <v>147</v>
      </c>
      <c r="E140" s="199" t="s">
        <v>19</v>
      </c>
      <c r="F140" s="200" t="s">
        <v>283</v>
      </c>
      <c r="G140" s="198"/>
      <c r="H140" s="201">
        <v>31</v>
      </c>
      <c r="I140" s="202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147</v>
      </c>
      <c r="AU140" s="207" t="s">
        <v>82</v>
      </c>
      <c r="AV140" s="13" t="s">
        <v>82</v>
      </c>
      <c r="AW140" s="13" t="s">
        <v>33</v>
      </c>
      <c r="AX140" s="13" t="s">
        <v>71</v>
      </c>
      <c r="AY140" s="207" t="s">
        <v>134</v>
      </c>
    </row>
    <row r="141" spans="1:65" s="13" customFormat="1" ht="11.25">
      <c r="B141" s="197"/>
      <c r="C141" s="198"/>
      <c r="D141" s="190" t="s">
        <v>147</v>
      </c>
      <c r="E141" s="199" t="s">
        <v>19</v>
      </c>
      <c r="F141" s="200" t="s">
        <v>302</v>
      </c>
      <c r="G141" s="198"/>
      <c r="H141" s="201">
        <v>20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147</v>
      </c>
      <c r="AU141" s="207" t="s">
        <v>82</v>
      </c>
      <c r="AV141" s="13" t="s">
        <v>82</v>
      </c>
      <c r="AW141" s="13" t="s">
        <v>33</v>
      </c>
      <c r="AX141" s="13" t="s">
        <v>71</v>
      </c>
      <c r="AY141" s="207" t="s">
        <v>134</v>
      </c>
    </row>
    <row r="142" spans="1:65" s="2" customFormat="1" ht="16.5" customHeight="1">
      <c r="A142" s="33"/>
      <c r="B142" s="34"/>
      <c r="C142" s="177" t="s">
        <v>8</v>
      </c>
      <c r="D142" s="177" t="s">
        <v>136</v>
      </c>
      <c r="E142" s="178" t="s">
        <v>245</v>
      </c>
      <c r="F142" s="179" t="s">
        <v>246</v>
      </c>
      <c r="G142" s="180" t="s">
        <v>247</v>
      </c>
      <c r="H142" s="181">
        <v>1.22</v>
      </c>
      <c r="I142" s="182"/>
      <c r="J142" s="183">
        <f>ROUND(I142*H142,2)</f>
        <v>0</v>
      </c>
      <c r="K142" s="179" t="s">
        <v>140</v>
      </c>
      <c r="L142" s="38"/>
      <c r="M142" s="184" t="s">
        <v>19</v>
      </c>
      <c r="N142" s="185" t="s">
        <v>42</v>
      </c>
      <c r="O142" s="63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8" t="s">
        <v>141</v>
      </c>
      <c r="AT142" s="188" t="s">
        <v>136</v>
      </c>
      <c r="AU142" s="188" t="s">
        <v>82</v>
      </c>
      <c r="AY142" s="16" t="s">
        <v>134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6" t="s">
        <v>79</v>
      </c>
      <c r="BK142" s="189">
        <f>ROUND(I142*H142,2)</f>
        <v>0</v>
      </c>
      <c r="BL142" s="16" t="s">
        <v>141</v>
      </c>
      <c r="BM142" s="188" t="s">
        <v>303</v>
      </c>
    </row>
    <row r="143" spans="1:65" s="2" customFormat="1" ht="11.25">
      <c r="A143" s="33"/>
      <c r="B143" s="34"/>
      <c r="C143" s="35"/>
      <c r="D143" s="190" t="s">
        <v>143</v>
      </c>
      <c r="E143" s="35"/>
      <c r="F143" s="191" t="s">
        <v>249</v>
      </c>
      <c r="G143" s="35"/>
      <c r="H143" s="35"/>
      <c r="I143" s="192"/>
      <c r="J143" s="35"/>
      <c r="K143" s="35"/>
      <c r="L143" s="38"/>
      <c r="M143" s="193"/>
      <c r="N143" s="194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143</v>
      </c>
      <c r="AU143" s="16" t="s">
        <v>82</v>
      </c>
    </row>
    <row r="144" spans="1:65" s="2" customFormat="1" ht="11.25">
      <c r="A144" s="33"/>
      <c r="B144" s="34"/>
      <c r="C144" s="35"/>
      <c r="D144" s="195" t="s">
        <v>145</v>
      </c>
      <c r="E144" s="35"/>
      <c r="F144" s="196" t="s">
        <v>250</v>
      </c>
      <c r="G144" s="35"/>
      <c r="H144" s="35"/>
      <c r="I144" s="192"/>
      <c r="J144" s="35"/>
      <c r="K144" s="35"/>
      <c r="L144" s="38"/>
      <c r="M144" s="193"/>
      <c r="N144" s="194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145</v>
      </c>
      <c r="AU144" s="16" t="s">
        <v>82</v>
      </c>
    </row>
    <row r="145" spans="1:65" s="2" customFormat="1" ht="19.5">
      <c r="A145" s="33"/>
      <c r="B145" s="34"/>
      <c r="C145" s="35"/>
      <c r="D145" s="190" t="s">
        <v>162</v>
      </c>
      <c r="E145" s="35"/>
      <c r="F145" s="218" t="s">
        <v>251</v>
      </c>
      <c r="G145" s="35"/>
      <c r="H145" s="35"/>
      <c r="I145" s="192"/>
      <c r="J145" s="35"/>
      <c r="K145" s="35"/>
      <c r="L145" s="38"/>
      <c r="M145" s="193"/>
      <c r="N145" s="194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162</v>
      </c>
      <c r="AU145" s="16" t="s">
        <v>82</v>
      </c>
    </row>
    <row r="146" spans="1:65" s="13" customFormat="1" ht="11.25">
      <c r="B146" s="197"/>
      <c r="C146" s="198"/>
      <c r="D146" s="190" t="s">
        <v>147</v>
      </c>
      <c r="E146" s="199" t="s">
        <v>19</v>
      </c>
      <c r="F146" s="200" t="s">
        <v>304</v>
      </c>
      <c r="G146" s="198"/>
      <c r="H146" s="201">
        <v>0.62</v>
      </c>
      <c r="I146" s="202"/>
      <c r="J146" s="198"/>
      <c r="K146" s="198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147</v>
      </c>
      <c r="AU146" s="207" t="s">
        <v>82</v>
      </c>
      <c r="AV146" s="13" t="s">
        <v>82</v>
      </c>
      <c r="AW146" s="13" t="s">
        <v>33</v>
      </c>
      <c r="AX146" s="13" t="s">
        <v>71</v>
      </c>
      <c r="AY146" s="207" t="s">
        <v>134</v>
      </c>
    </row>
    <row r="147" spans="1:65" s="13" customFormat="1" ht="11.25">
      <c r="B147" s="197"/>
      <c r="C147" s="198"/>
      <c r="D147" s="190" t="s">
        <v>147</v>
      </c>
      <c r="E147" s="199" t="s">
        <v>19</v>
      </c>
      <c r="F147" s="200" t="s">
        <v>305</v>
      </c>
      <c r="G147" s="198"/>
      <c r="H147" s="201">
        <v>0.6</v>
      </c>
      <c r="I147" s="202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147</v>
      </c>
      <c r="AU147" s="207" t="s">
        <v>82</v>
      </c>
      <c r="AV147" s="13" t="s">
        <v>82</v>
      </c>
      <c r="AW147" s="13" t="s">
        <v>33</v>
      </c>
      <c r="AX147" s="13" t="s">
        <v>71</v>
      </c>
      <c r="AY147" s="207" t="s">
        <v>134</v>
      </c>
    </row>
    <row r="148" spans="1:65" s="2" customFormat="1" ht="16.5" customHeight="1">
      <c r="A148" s="33"/>
      <c r="B148" s="34"/>
      <c r="C148" s="177" t="s">
        <v>236</v>
      </c>
      <c r="D148" s="177" t="s">
        <v>136</v>
      </c>
      <c r="E148" s="178" t="s">
        <v>255</v>
      </c>
      <c r="F148" s="179" t="s">
        <v>256</v>
      </c>
      <c r="G148" s="180" t="s">
        <v>247</v>
      </c>
      <c r="H148" s="181">
        <v>1.22</v>
      </c>
      <c r="I148" s="182"/>
      <c r="J148" s="183">
        <f>ROUND(I148*H148,2)</f>
        <v>0</v>
      </c>
      <c r="K148" s="179" t="s">
        <v>140</v>
      </c>
      <c r="L148" s="38"/>
      <c r="M148" s="184" t="s">
        <v>19</v>
      </c>
      <c r="N148" s="185" t="s">
        <v>42</v>
      </c>
      <c r="O148" s="63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8" t="s">
        <v>141</v>
      </c>
      <c r="AT148" s="188" t="s">
        <v>136</v>
      </c>
      <c r="AU148" s="188" t="s">
        <v>82</v>
      </c>
      <c r="AY148" s="16" t="s">
        <v>134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6" t="s">
        <v>79</v>
      </c>
      <c r="BK148" s="189">
        <f>ROUND(I148*H148,2)</f>
        <v>0</v>
      </c>
      <c r="BL148" s="16" t="s">
        <v>141</v>
      </c>
      <c r="BM148" s="188" t="s">
        <v>306</v>
      </c>
    </row>
    <row r="149" spans="1:65" s="2" customFormat="1" ht="11.25">
      <c r="A149" s="33"/>
      <c r="B149" s="34"/>
      <c r="C149" s="35"/>
      <c r="D149" s="190" t="s">
        <v>143</v>
      </c>
      <c r="E149" s="35"/>
      <c r="F149" s="191" t="s">
        <v>258</v>
      </c>
      <c r="G149" s="35"/>
      <c r="H149" s="35"/>
      <c r="I149" s="192"/>
      <c r="J149" s="35"/>
      <c r="K149" s="35"/>
      <c r="L149" s="38"/>
      <c r="M149" s="193"/>
      <c r="N149" s="194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143</v>
      </c>
      <c r="AU149" s="16" t="s">
        <v>82</v>
      </c>
    </row>
    <row r="150" spans="1:65" s="2" customFormat="1" ht="11.25">
      <c r="A150" s="33"/>
      <c r="B150" s="34"/>
      <c r="C150" s="35"/>
      <c r="D150" s="195" t="s">
        <v>145</v>
      </c>
      <c r="E150" s="35"/>
      <c r="F150" s="196" t="s">
        <v>259</v>
      </c>
      <c r="G150" s="35"/>
      <c r="H150" s="35"/>
      <c r="I150" s="192"/>
      <c r="J150" s="35"/>
      <c r="K150" s="35"/>
      <c r="L150" s="38"/>
      <c r="M150" s="193"/>
      <c r="N150" s="194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145</v>
      </c>
      <c r="AU150" s="16" t="s">
        <v>82</v>
      </c>
    </row>
    <row r="151" spans="1:65" s="12" customFormat="1" ht="22.9" customHeight="1">
      <c r="B151" s="161"/>
      <c r="C151" s="162"/>
      <c r="D151" s="163" t="s">
        <v>70</v>
      </c>
      <c r="E151" s="175" t="s">
        <v>266</v>
      </c>
      <c r="F151" s="175" t="s">
        <v>267</v>
      </c>
      <c r="G151" s="162"/>
      <c r="H151" s="162"/>
      <c r="I151" s="165"/>
      <c r="J151" s="176">
        <f>BK151</f>
        <v>0</v>
      </c>
      <c r="K151" s="162"/>
      <c r="L151" s="167"/>
      <c r="M151" s="168"/>
      <c r="N151" s="169"/>
      <c r="O151" s="169"/>
      <c r="P151" s="170">
        <f>SUM(P152:P154)</f>
        <v>0</v>
      </c>
      <c r="Q151" s="169"/>
      <c r="R151" s="170">
        <f>SUM(R152:R154)</f>
        <v>0</v>
      </c>
      <c r="S151" s="169"/>
      <c r="T151" s="171">
        <f>SUM(T152:T154)</f>
        <v>0</v>
      </c>
      <c r="AR151" s="172" t="s">
        <v>79</v>
      </c>
      <c r="AT151" s="173" t="s">
        <v>70</v>
      </c>
      <c r="AU151" s="173" t="s">
        <v>79</v>
      </c>
      <c r="AY151" s="172" t="s">
        <v>134</v>
      </c>
      <c r="BK151" s="174">
        <f>SUM(BK152:BK154)</f>
        <v>0</v>
      </c>
    </row>
    <row r="152" spans="1:65" s="2" customFormat="1" ht="16.5" customHeight="1">
      <c r="A152" s="33"/>
      <c r="B152" s="34"/>
      <c r="C152" s="177" t="s">
        <v>244</v>
      </c>
      <c r="D152" s="177" t="s">
        <v>136</v>
      </c>
      <c r="E152" s="178" t="s">
        <v>269</v>
      </c>
      <c r="F152" s="179" t="s">
        <v>270</v>
      </c>
      <c r="G152" s="180" t="s">
        <v>271</v>
      </c>
      <c r="H152" s="181">
        <v>0.70799999999999996</v>
      </c>
      <c r="I152" s="182"/>
      <c r="J152" s="183">
        <f>ROUND(I152*H152,2)</f>
        <v>0</v>
      </c>
      <c r="K152" s="179" t="s">
        <v>140</v>
      </c>
      <c r="L152" s="38"/>
      <c r="M152" s="184" t="s">
        <v>19</v>
      </c>
      <c r="N152" s="185" t="s">
        <v>42</v>
      </c>
      <c r="O152" s="63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8" t="s">
        <v>141</v>
      </c>
      <c r="AT152" s="188" t="s">
        <v>136</v>
      </c>
      <c r="AU152" s="188" t="s">
        <v>82</v>
      </c>
      <c r="AY152" s="16" t="s">
        <v>134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6" t="s">
        <v>79</v>
      </c>
      <c r="BK152" s="189">
        <f>ROUND(I152*H152,2)</f>
        <v>0</v>
      </c>
      <c r="BL152" s="16" t="s">
        <v>141</v>
      </c>
      <c r="BM152" s="188" t="s">
        <v>307</v>
      </c>
    </row>
    <row r="153" spans="1:65" s="2" customFormat="1" ht="11.25">
      <c r="A153" s="33"/>
      <c r="B153" s="34"/>
      <c r="C153" s="35"/>
      <c r="D153" s="190" t="s">
        <v>143</v>
      </c>
      <c r="E153" s="35"/>
      <c r="F153" s="191" t="s">
        <v>273</v>
      </c>
      <c r="G153" s="35"/>
      <c r="H153" s="35"/>
      <c r="I153" s="192"/>
      <c r="J153" s="35"/>
      <c r="K153" s="35"/>
      <c r="L153" s="38"/>
      <c r="M153" s="193"/>
      <c r="N153" s="194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143</v>
      </c>
      <c r="AU153" s="16" t="s">
        <v>82</v>
      </c>
    </row>
    <row r="154" spans="1:65" s="2" customFormat="1" ht="11.25">
      <c r="A154" s="33"/>
      <c r="B154" s="34"/>
      <c r="C154" s="35"/>
      <c r="D154" s="195" t="s">
        <v>145</v>
      </c>
      <c r="E154" s="35"/>
      <c r="F154" s="196" t="s">
        <v>274</v>
      </c>
      <c r="G154" s="35"/>
      <c r="H154" s="35"/>
      <c r="I154" s="192"/>
      <c r="J154" s="35"/>
      <c r="K154" s="35"/>
      <c r="L154" s="38"/>
      <c r="M154" s="219"/>
      <c r="N154" s="220"/>
      <c r="O154" s="221"/>
      <c r="P154" s="221"/>
      <c r="Q154" s="221"/>
      <c r="R154" s="221"/>
      <c r="S154" s="221"/>
      <c r="T154" s="222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145</v>
      </c>
      <c r="AU154" s="16" t="s">
        <v>82</v>
      </c>
    </row>
    <row r="155" spans="1:65" s="2" customFormat="1" ht="6.95" customHeight="1">
      <c r="A155" s="33"/>
      <c r="B155" s="46"/>
      <c r="C155" s="47"/>
      <c r="D155" s="47"/>
      <c r="E155" s="47"/>
      <c r="F155" s="47"/>
      <c r="G155" s="47"/>
      <c r="H155" s="47"/>
      <c r="I155" s="47"/>
      <c r="J155" s="47"/>
      <c r="K155" s="47"/>
      <c r="L155" s="38"/>
      <c r="M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</row>
  </sheetData>
  <sheetProtection algorithmName="SHA-512" hashValue="VntNrKCUdJtZbo5YyZ1NPMl2J5H1xmbkpEtWCUatCjeICdlSUpTX9AFln7qkjAb/J0f3X4peblBDLTl5c2gpPg==" saltValue="tAqMLw6ciUjQjckPdqv6ifPHlMhThEGWvCW5HQ5N2NIReHMEZSGn1iqKP7bybcEuFZ/yMSkNGlzzxFJFQCIXsQ==" spinCount="100000" sheet="1" objects="1" scenarios="1" formatColumns="0" formatRows="0" autoFilter="0"/>
  <autoFilter ref="C81:K15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5" r:id="rId3"/>
    <hyperlink ref="F99" r:id="rId4"/>
    <hyperlink ref="F106" r:id="rId5"/>
    <hyperlink ref="F113" r:id="rId6"/>
    <hyperlink ref="F121" r:id="rId7"/>
    <hyperlink ref="F133" r:id="rId8"/>
    <hyperlink ref="F138" r:id="rId9"/>
    <hyperlink ref="F144" r:id="rId10"/>
    <hyperlink ref="F150" r:id="rId11"/>
    <hyperlink ref="F154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108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PD na doplnění biokoridorů v k.ú. Jítrava</v>
      </c>
      <c r="F7" s="349"/>
      <c r="G7" s="349"/>
      <c r="H7" s="349"/>
      <c r="L7" s="19"/>
    </row>
    <row r="8" spans="1:46" s="1" customFormat="1" ht="12" customHeight="1">
      <c r="B8" s="19"/>
      <c r="D8" s="111" t="s">
        <v>109</v>
      </c>
      <c r="L8" s="19"/>
    </row>
    <row r="9" spans="1:46" s="2" customFormat="1" ht="16.5" customHeight="1">
      <c r="A9" s="33"/>
      <c r="B9" s="38"/>
      <c r="C9" s="33"/>
      <c r="D9" s="33"/>
      <c r="E9" s="348" t="s">
        <v>308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309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0" t="s">
        <v>310</v>
      </c>
      <c r="F11" s="351"/>
      <c r="G11" s="351"/>
      <c r="H11" s="35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12. 7. 2022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111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ROUND((SUM(BE88:BE128)),  2)</f>
        <v>0</v>
      </c>
      <c r="G35" s="33"/>
      <c r="H35" s="33"/>
      <c r="I35" s="123">
        <v>0.21</v>
      </c>
      <c r="J35" s="122">
        <f>ROUND(((SUM(BE88:BE128))*I35),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ROUND((SUM(BF88:BF128)),  2)</f>
        <v>0</v>
      </c>
      <c r="G36" s="33"/>
      <c r="H36" s="33"/>
      <c r="I36" s="123">
        <v>0.15</v>
      </c>
      <c r="J36" s="122">
        <f>ROUND(((SUM(BF88:BF128))*I36),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ROUND((SUM(BG88:BG128)),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ROUND((SUM(BH88:BH128)),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ROUND((SUM(BI88:BI128)),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112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PD na doplnění biokoridorů v k.ú. Jítrava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308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309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SO-03.1 - Péče dokončovací 1. rok LBK 198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12. 7. 2022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Liberec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113</v>
      </c>
      <c r="D61" s="136"/>
      <c r="E61" s="136"/>
      <c r="F61" s="136"/>
      <c r="G61" s="136"/>
      <c r="H61" s="136"/>
      <c r="I61" s="136"/>
      <c r="J61" s="137" t="s">
        <v>114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115</v>
      </c>
    </row>
    <row r="64" spans="1:47" s="9" customFormat="1" ht="24.95" customHeight="1">
      <c r="B64" s="139"/>
      <c r="C64" s="140"/>
      <c r="D64" s="141" t="s">
        <v>116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117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118</v>
      </c>
      <c r="E66" s="147"/>
      <c r="F66" s="147"/>
      <c r="G66" s="147"/>
      <c r="H66" s="147"/>
      <c r="I66" s="147"/>
      <c r="J66" s="148">
        <f>J125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119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PD na doplnění biokoridorů v k.ú. Jítrava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308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309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SO-03.1 - Péče dokončovací 1. rok LBK 198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12. 7. 2022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Liberec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120</v>
      </c>
      <c r="D87" s="153" t="s">
        <v>56</v>
      </c>
      <c r="E87" s="153" t="s">
        <v>52</v>
      </c>
      <c r="F87" s="153" t="s">
        <v>53</v>
      </c>
      <c r="G87" s="153" t="s">
        <v>121</v>
      </c>
      <c r="H87" s="153" t="s">
        <v>122</v>
      </c>
      <c r="I87" s="153" t="s">
        <v>123</v>
      </c>
      <c r="J87" s="153" t="s">
        <v>114</v>
      </c>
      <c r="K87" s="154" t="s">
        <v>124</v>
      </c>
      <c r="L87" s="155"/>
      <c r="M87" s="67" t="s">
        <v>19</v>
      </c>
      <c r="N87" s="68" t="s">
        <v>41</v>
      </c>
      <c r="O87" s="68" t="s">
        <v>125</v>
      </c>
      <c r="P87" s="68" t="s">
        <v>126</v>
      </c>
      <c r="Q87" s="68" t="s">
        <v>127</v>
      </c>
      <c r="R87" s="68" t="s">
        <v>128</v>
      </c>
      <c r="S87" s="68" t="s">
        <v>129</v>
      </c>
      <c r="T87" s="69" t="s">
        <v>130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131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0.13600000000000001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115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132</v>
      </c>
      <c r="F89" s="164" t="s">
        <v>133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P90+P125</f>
        <v>0</v>
      </c>
      <c r="Q89" s="169"/>
      <c r="R89" s="170">
        <f>R90+R125</f>
        <v>0.13600000000000001</v>
      </c>
      <c r="S89" s="169"/>
      <c r="T89" s="171">
        <f>T90+T125</f>
        <v>0</v>
      </c>
      <c r="AR89" s="172" t="s">
        <v>79</v>
      </c>
      <c r="AT89" s="173" t="s">
        <v>70</v>
      </c>
      <c r="AU89" s="173" t="s">
        <v>71</v>
      </c>
      <c r="AY89" s="172" t="s">
        <v>134</v>
      </c>
      <c r="BK89" s="174">
        <f>BK90+BK125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79</v>
      </c>
      <c r="F90" s="175" t="s">
        <v>135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SUM(P91:P124)</f>
        <v>0</v>
      </c>
      <c r="Q90" s="169"/>
      <c r="R90" s="170">
        <f>SUM(R91:R124)</f>
        <v>0.13600000000000001</v>
      </c>
      <c r="S90" s="169"/>
      <c r="T90" s="171">
        <f>SUM(T91:T124)</f>
        <v>0</v>
      </c>
      <c r="AR90" s="172" t="s">
        <v>79</v>
      </c>
      <c r="AT90" s="173" t="s">
        <v>70</v>
      </c>
      <c r="AU90" s="173" t="s">
        <v>79</v>
      </c>
      <c r="AY90" s="172" t="s">
        <v>134</v>
      </c>
      <c r="BK90" s="174">
        <f>SUM(BK91:BK124)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136</v>
      </c>
      <c r="E91" s="178" t="s">
        <v>137</v>
      </c>
      <c r="F91" s="179" t="s">
        <v>138</v>
      </c>
      <c r="G91" s="180" t="s">
        <v>139</v>
      </c>
      <c r="H91" s="181">
        <v>7500</v>
      </c>
      <c r="I91" s="182"/>
      <c r="J91" s="183">
        <f>ROUND(I91*H91,2)</f>
        <v>0</v>
      </c>
      <c r="K91" s="179" t="s">
        <v>140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141</v>
      </c>
      <c r="AT91" s="188" t="s">
        <v>136</v>
      </c>
      <c r="AU91" s="188" t="s">
        <v>82</v>
      </c>
      <c r="AY91" s="16" t="s">
        <v>134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141</v>
      </c>
      <c r="BM91" s="188" t="s">
        <v>311</v>
      </c>
    </row>
    <row r="92" spans="1:65" s="2" customFormat="1" ht="11.25">
      <c r="A92" s="33"/>
      <c r="B92" s="34"/>
      <c r="C92" s="35"/>
      <c r="D92" s="190" t="s">
        <v>143</v>
      </c>
      <c r="E92" s="35"/>
      <c r="F92" s="191" t="s">
        <v>144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143</v>
      </c>
      <c r="AU92" s="16" t="s">
        <v>82</v>
      </c>
    </row>
    <row r="93" spans="1:65" s="2" customFormat="1" ht="11.25">
      <c r="A93" s="33"/>
      <c r="B93" s="34"/>
      <c r="C93" s="35"/>
      <c r="D93" s="195" t="s">
        <v>145</v>
      </c>
      <c r="E93" s="35"/>
      <c r="F93" s="196" t="s">
        <v>146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145</v>
      </c>
      <c r="AU93" s="16" t="s">
        <v>82</v>
      </c>
    </row>
    <row r="94" spans="1:65" s="13" customFormat="1" ht="11.25">
      <c r="B94" s="197"/>
      <c r="C94" s="198"/>
      <c r="D94" s="190" t="s">
        <v>147</v>
      </c>
      <c r="E94" s="199" t="s">
        <v>19</v>
      </c>
      <c r="F94" s="200" t="s">
        <v>312</v>
      </c>
      <c r="G94" s="198"/>
      <c r="H94" s="201">
        <v>7500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147</v>
      </c>
      <c r="AU94" s="207" t="s">
        <v>82</v>
      </c>
      <c r="AV94" s="13" t="s">
        <v>82</v>
      </c>
      <c r="AW94" s="13" t="s">
        <v>33</v>
      </c>
      <c r="AX94" s="13" t="s">
        <v>79</v>
      </c>
      <c r="AY94" s="207" t="s">
        <v>134</v>
      </c>
    </row>
    <row r="95" spans="1:65" s="2" customFormat="1" ht="16.5" customHeight="1">
      <c r="A95" s="33"/>
      <c r="B95" s="34"/>
      <c r="C95" s="177" t="s">
        <v>82</v>
      </c>
      <c r="D95" s="177" t="s">
        <v>136</v>
      </c>
      <c r="E95" s="178" t="s">
        <v>313</v>
      </c>
      <c r="F95" s="179" t="s">
        <v>314</v>
      </c>
      <c r="G95" s="180" t="s">
        <v>315</v>
      </c>
      <c r="H95" s="181">
        <v>1.17</v>
      </c>
      <c r="I95" s="182"/>
      <c r="J95" s="183">
        <f>ROUND(I95*H95,2)</f>
        <v>0</v>
      </c>
      <c r="K95" s="179" t="s">
        <v>140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141</v>
      </c>
      <c r="AT95" s="188" t="s">
        <v>136</v>
      </c>
      <c r="AU95" s="188" t="s">
        <v>82</v>
      </c>
      <c r="AY95" s="16" t="s">
        <v>134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141</v>
      </c>
      <c r="BM95" s="188" t="s">
        <v>316</v>
      </c>
    </row>
    <row r="96" spans="1:65" s="2" customFormat="1" ht="11.25">
      <c r="A96" s="33"/>
      <c r="B96" s="34"/>
      <c r="C96" s="35"/>
      <c r="D96" s="190" t="s">
        <v>143</v>
      </c>
      <c r="E96" s="35"/>
      <c r="F96" s="191" t="s">
        <v>317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143</v>
      </c>
      <c r="AU96" s="16" t="s">
        <v>82</v>
      </c>
    </row>
    <row r="97" spans="1:65" s="2" customFormat="1" ht="11.25">
      <c r="A97" s="33"/>
      <c r="B97" s="34"/>
      <c r="C97" s="35"/>
      <c r="D97" s="195" t="s">
        <v>145</v>
      </c>
      <c r="E97" s="35"/>
      <c r="F97" s="196" t="s">
        <v>318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145</v>
      </c>
      <c r="AU97" s="16" t="s">
        <v>82</v>
      </c>
    </row>
    <row r="98" spans="1:65" s="13" customFormat="1" ht="11.25">
      <c r="B98" s="197"/>
      <c r="C98" s="198"/>
      <c r="D98" s="190" t="s">
        <v>147</v>
      </c>
      <c r="E98" s="199" t="s">
        <v>19</v>
      </c>
      <c r="F98" s="200" t="s">
        <v>319</v>
      </c>
      <c r="G98" s="198"/>
      <c r="H98" s="201">
        <v>1.17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147</v>
      </c>
      <c r="AU98" s="207" t="s">
        <v>82</v>
      </c>
      <c r="AV98" s="13" t="s">
        <v>82</v>
      </c>
      <c r="AW98" s="13" t="s">
        <v>33</v>
      </c>
      <c r="AX98" s="13" t="s">
        <v>79</v>
      </c>
      <c r="AY98" s="207" t="s">
        <v>134</v>
      </c>
    </row>
    <row r="99" spans="1:65" s="2" customFormat="1" ht="16.5" customHeight="1">
      <c r="A99" s="33"/>
      <c r="B99" s="34"/>
      <c r="C99" s="177" t="s">
        <v>155</v>
      </c>
      <c r="D99" s="177" t="s">
        <v>136</v>
      </c>
      <c r="E99" s="178" t="s">
        <v>320</v>
      </c>
      <c r="F99" s="179" t="s">
        <v>321</v>
      </c>
      <c r="G99" s="180" t="s">
        <v>315</v>
      </c>
      <c r="H99" s="181">
        <v>0.46</v>
      </c>
      <c r="I99" s="182"/>
      <c r="J99" s="183">
        <f>ROUND(I99*H99,2)</f>
        <v>0</v>
      </c>
      <c r="K99" s="179" t="s">
        <v>140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141</v>
      </c>
      <c r="AT99" s="188" t="s">
        <v>136</v>
      </c>
      <c r="AU99" s="188" t="s">
        <v>82</v>
      </c>
      <c r="AY99" s="16" t="s">
        <v>134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141</v>
      </c>
      <c r="BM99" s="188" t="s">
        <v>322</v>
      </c>
    </row>
    <row r="100" spans="1:65" s="2" customFormat="1" ht="11.25">
      <c r="A100" s="33"/>
      <c r="B100" s="34"/>
      <c r="C100" s="35"/>
      <c r="D100" s="190" t="s">
        <v>143</v>
      </c>
      <c r="E100" s="35"/>
      <c r="F100" s="191" t="s">
        <v>323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143</v>
      </c>
      <c r="AU100" s="16" t="s">
        <v>82</v>
      </c>
    </row>
    <row r="101" spans="1:65" s="2" customFormat="1" ht="11.25">
      <c r="A101" s="33"/>
      <c r="B101" s="34"/>
      <c r="C101" s="35"/>
      <c r="D101" s="195" t="s">
        <v>145</v>
      </c>
      <c r="E101" s="35"/>
      <c r="F101" s="196" t="s">
        <v>324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145</v>
      </c>
      <c r="AU101" s="16" t="s">
        <v>82</v>
      </c>
    </row>
    <row r="102" spans="1:65" s="13" customFormat="1" ht="11.25">
      <c r="B102" s="197"/>
      <c r="C102" s="198"/>
      <c r="D102" s="190" t="s">
        <v>147</v>
      </c>
      <c r="E102" s="199" t="s">
        <v>19</v>
      </c>
      <c r="F102" s="200" t="s">
        <v>325</v>
      </c>
      <c r="G102" s="198"/>
      <c r="H102" s="201">
        <v>0.46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147</v>
      </c>
      <c r="AU102" s="207" t="s">
        <v>82</v>
      </c>
      <c r="AV102" s="13" t="s">
        <v>82</v>
      </c>
      <c r="AW102" s="13" t="s">
        <v>33</v>
      </c>
      <c r="AX102" s="13" t="s">
        <v>79</v>
      </c>
      <c r="AY102" s="207" t="s">
        <v>134</v>
      </c>
    </row>
    <row r="103" spans="1:65" s="2" customFormat="1" ht="16.5" customHeight="1">
      <c r="A103" s="33"/>
      <c r="B103" s="34"/>
      <c r="C103" s="177" t="s">
        <v>141</v>
      </c>
      <c r="D103" s="177" t="s">
        <v>136</v>
      </c>
      <c r="E103" s="178" t="s">
        <v>326</v>
      </c>
      <c r="F103" s="179" t="s">
        <v>327</v>
      </c>
      <c r="G103" s="180" t="s">
        <v>328</v>
      </c>
      <c r="H103" s="181">
        <v>1</v>
      </c>
      <c r="I103" s="182"/>
      <c r="J103" s="183">
        <f>ROUND(I103*H103,2)</f>
        <v>0</v>
      </c>
      <c r="K103" s="179" t="s">
        <v>19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141</v>
      </c>
      <c r="AT103" s="188" t="s">
        <v>136</v>
      </c>
      <c r="AU103" s="188" t="s">
        <v>82</v>
      </c>
      <c r="AY103" s="16" t="s">
        <v>134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141</v>
      </c>
      <c r="BM103" s="188" t="s">
        <v>329</v>
      </c>
    </row>
    <row r="104" spans="1:65" s="2" customFormat="1" ht="11.25">
      <c r="A104" s="33"/>
      <c r="B104" s="34"/>
      <c r="C104" s="35"/>
      <c r="D104" s="190" t="s">
        <v>143</v>
      </c>
      <c r="E104" s="35"/>
      <c r="F104" s="191" t="s">
        <v>327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143</v>
      </c>
      <c r="AU104" s="16" t="s">
        <v>82</v>
      </c>
    </row>
    <row r="105" spans="1:65" s="2" customFormat="1" ht="19.5">
      <c r="A105" s="33"/>
      <c r="B105" s="34"/>
      <c r="C105" s="35"/>
      <c r="D105" s="190" t="s">
        <v>162</v>
      </c>
      <c r="E105" s="35"/>
      <c r="F105" s="218" t="s">
        <v>330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162</v>
      </c>
      <c r="AU105" s="16" t="s">
        <v>82</v>
      </c>
    </row>
    <row r="106" spans="1:65" s="2" customFormat="1" ht="16.5" customHeight="1">
      <c r="A106" s="33"/>
      <c r="B106" s="34"/>
      <c r="C106" s="177" t="s">
        <v>172</v>
      </c>
      <c r="D106" s="177" t="s">
        <v>136</v>
      </c>
      <c r="E106" s="178" t="s">
        <v>331</v>
      </c>
      <c r="F106" s="179" t="s">
        <v>332</v>
      </c>
      <c r="G106" s="180" t="s">
        <v>333</v>
      </c>
      <c r="H106" s="181">
        <v>12</v>
      </c>
      <c r="I106" s="182"/>
      <c r="J106" s="183">
        <f>ROUND(I106*H106,2)</f>
        <v>0</v>
      </c>
      <c r="K106" s="179" t="s">
        <v>19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3.0000000000000001E-3</v>
      </c>
      <c r="R106" s="186">
        <f>Q106*H106</f>
        <v>3.6000000000000004E-2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141</v>
      </c>
      <c r="AT106" s="188" t="s">
        <v>136</v>
      </c>
      <c r="AU106" s="188" t="s">
        <v>82</v>
      </c>
      <c r="AY106" s="16" t="s">
        <v>134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79</v>
      </c>
      <c r="BK106" s="189">
        <f>ROUND(I106*H106,2)</f>
        <v>0</v>
      </c>
      <c r="BL106" s="16" t="s">
        <v>141</v>
      </c>
      <c r="BM106" s="188" t="s">
        <v>334</v>
      </c>
    </row>
    <row r="107" spans="1:65" s="2" customFormat="1" ht="11.25">
      <c r="A107" s="33"/>
      <c r="B107" s="34"/>
      <c r="C107" s="35"/>
      <c r="D107" s="190" t="s">
        <v>143</v>
      </c>
      <c r="E107" s="35"/>
      <c r="F107" s="191" t="s">
        <v>332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143</v>
      </c>
      <c r="AU107" s="16" t="s">
        <v>82</v>
      </c>
    </row>
    <row r="108" spans="1:65" s="13" customFormat="1" ht="11.25">
      <c r="B108" s="197"/>
      <c r="C108" s="198"/>
      <c r="D108" s="190" t="s">
        <v>147</v>
      </c>
      <c r="E108" s="199" t="s">
        <v>19</v>
      </c>
      <c r="F108" s="200" t="s">
        <v>335</v>
      </c>
      <c r="G108" s="198"/>
      <c r="H108" s="201">
        <v>12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147</v>
      </c>
      <c r="AU108" s="207" t="s">
        <v>82</v>
      </c>
      <c r="AV108" s="13" t="s">
        <v>82</v>
      </c>
      <c r="AW108" s="13" t="s">
        <v>33</v>
      </c>
      <c r="AX108" s="13" t="s">
        <v>79</v>
      </c>
      <c r="AY108" s="207" t="s">
        <v>134</v>
      </c>
    </row>
    <row r="109" spans="1:65" s="2" customFormat="1" ht="16.5" customHeight="1">
      <c r="A109" s="33"/>
      <c r="B109" s="34"/>
      <c r="C109" s="177" t="s">
        <v>179</v>
      </c>
      <c r="D109" s="177" t="s">
        <v>136</v>
      </c>
      <c r="E109" s="178" t="s">
        <v>336</v>
      </c>
      <c r="F109" s="179" t="s">
        <v>337</v>
      </c>
      <c r="G109" s="180" t="s">
        <v>333</v>
      </c>
      <c r="H109" s="181">
        <v>5</v>
      </c>
      <c r="I109" s="182"/>
      <c r="J109" s="183">
        <f>ROUND(I109*H109,2)</f>
        <v>0</v>
      </c>
      <c r="K109" s="179" t="s">
        <v>19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0.02</v>
      </c>
      <c r="R109" s="186">
        <f>Q109*H109</f>
        <v>0.1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141</v>
      </c>
      <c r="AT109" s="188" t="s">
        <v>136</v>
      </c>
      <c r="AU109" s="188" t="s">
        <v>82</v>
      </c>
      <c r="AY109" s="16" t="s">
        <v>134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141</v>
      </c>
      <c r="BM109" s="188" t="s">
        <v>338</v>
      </c>
    </row>
    <row r="110" spans="1:65" s="2" customFormat="1" ht="11.25">
      <c r="A110" s="33"/>
      <c r="B110" s="34"/>
      <c r="C110" s="35"/>
      <c r="D110" s="190" t="s">
        <v>143</v>
      </c>
      <c r="E110" s="35"/>
      <c r="F110" s="191" t="s">
        <v>337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143</v>
      </c>
      <c r="AU110" s="16" t="s">
        <v>82</v>
      </c>
    </row>
    <row r="111" spans="1:65" s="2" customFormat="1" ht="19.5">
      <c r="A111" s="33"/>
      <c r="B111" s="34"/>
      <c r="C111" s="35"/>
      <c r="D111" s="190" t="s">
        <v>162</v>
      </c>
      <c r="E111" s="35"/>
      <c r="F111" s="218" t="s">
        <v>339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162</v>
      </c>
      <c r="AU111" s="16" t="s">
        <v>82</v>
      </c>
    </row>
    <row r="112" spans="1:65" s="13" customFormat="1" ht="11.25">
      <c r="B112" s="197"/>
      <c r="C112" s="198"/>
      <c r="D112" s="190" t="s">
        <v>147</v>
      </c>
      <c r="E112" s="199" t="s">
        <v>19</v>
      </c>
      <c r="F112" s="200" t="s">
        <v>340</v>
      </c>
      <c r="G112" s="198"/>
      <c r="H112" s="201">
        <v>5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147</v>
      </c>
      <c r="AU112" s="207" t="s">
        <v>82</v>
      </c>
      <c r="AV112" s="13" t="s">
        <v>82</v>
      </c>
      <c r="AW112" s="13" t="s">
        <v>33</v>
      </c>
      <c r="AX112" s="13" t="s">
        <v>79</v>
      </c>
      <c r="AY112" s="207" t="s">
        <v>134</v>
      </c>
    </row>
    <row r="113" spans="1:65" s="2" customFormat="1" ht="16.5" customHeight="1">
      <c r="A113" s="33"/>
      <c r="B113" s="34"/>
      <c r="C113" s="177" t="s">
        <v>185</v>
      </c>
      <c r="D113" s="177" t="s">
        <v>136</v>
      </c>
      <c r="E113" s="178" t="s">
        <v>245</v>
      </c>
      <c r="F113" s="179" t="s">
        <v>246</v>
      </c>
      <c r="G113" s="180" t="s">
        <v>247</v>
      </c>
      <c r="H113" s="181">
        <v>40.799999999999997</v>
      </c>
      <c r="I113" s="182"/>
      <c r="J113" s="183">
        <f>ROUND(I113*H113,2)</f>
        <v>0</v>
      </c>
      <c r="K113" s="179" t="s">
        <v>140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141</v>
      </c>
      <c r="AT113" s="188" t="s">
        <v>136</v>
      </c>
      <c r="AU113" s="188" t="s">
        <v>82</v>
      </c>
      <c r="AY113" s="16" t="s">
        <v>134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79</v>
      </c>
      <c r="BK113" s="189">
        <f>ROUND(I113*H113,2)</f>
        <v>0</v>
      </c>
      <c r="BL113" s="16" t="s">
        <v>141</v>
      </c>
      <c r="BM113" s="188" t="s">
        <v>341</v>
      </c>
    </row>
    <row r="114" spans="1:65" s="2" customFormat="1" ht="11.25">
      <c r="A114" s="33"/>
      <c r="B114" s="34"/>
      <c r="C114" s="35"/>
      <c r="D114" s="190" t="s">
        <v>143</v>
      </c>
      <c r="E114" s="35"/>
      <c r="F114" s="191" t="s">
        <v>249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143</v>
      </c>
      <c r="AU114" s="16" t="s">
        <v>82</v>
      </c>
    </row>
    <row r="115" spans="1:65" s="2" customFormat="1" ht="11.25">
      <c r="A115" s="33"/>
      <c r="B115" s="34"/>
      <c r="C115" s="35"/>
      <c r="D115" s="195" t="s">
        <v>145</v>
      </c>
      <c r="E115" s="35"/>
      <c r="F115" s="196" t="s">
        <v>250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145</v>
      </c>
      <c r="AU115" s="16" t="s">
        <v>82</v>
      </c>
    </row>
    <row r="116" spans="1:65" s="2" customFormat="1" ht="19.5">
      <c r="A116" s="33"/>
      <c r="B116" s="34"/>
      <c r="C116" s="35"/>
      <c r="D116" s="190" t="s">
        <v>162</v>
      </c>
      <c r="E116" s="35"/>
      <c r="F116" s="218" t="s">
        <v>251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162</v>
      </c>
      <c r="AU116" s="16" t="s">
        <v>82</v>
      </c>
    </row>
    <row r="117" spans="1:65" s="13" customFormat="1" ht="11.25">
      <c r="B117" s="197"/>
      <c r="C117" s="198"/>
      <c r="D117" s="190" t="s">
        <v>147</v>
      </c>
      <c r="E117" s="199" t="s">
        <v>19</v>
      </c>
      <c r="F117" s="200" t="s">
        <v>342</v>
      </c>
      <c r="G117" s="198"/>
      <c r="H117" s="201">
        <v>18.72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147</v>
      </c>
      <c r="AU117" s="207" t="s">
        <v>82</v>
      </c>
      <c r="AV117" s="13" t="s">
        <v>82</v>
      </c>
      <c r="AW117" s="13" t="s">
        <v>33</v>
      </c>
      <c r="AX117" s="13" t="s">
        <v>71</v>
      </c>
      <c r="AY117" s="207" t="s">
        <v>134</v>
      </c>
    </row>
    <row r="118" spans="1:65" s="13" customFormat="1" ht="11.25">
      <c r="B118" s="197"/>
      <c r="C118" s="198"/>
      <c r="D118" s="190" t="s">
        <v>147</v>
      </c>
      <c r="E118" s="199" t="s">
        <v>19</v>
      </c>
      <c r="F118" s="200" t="s">
        <v>343</v>
      </c>
      <c r="G118" s="198"/>
      <c r="H118" s="201">
        <v>22.08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147</v>
      </c>
      <c r="AU118" s="207" t="s">
        <v>82</v>
      </c>
      <c r="AV118" s="13" t="s">
        <v>82</v>
      </c>
      <c r="AW118" s="13" t="s">
        <v>33</v>
      </c>
      <c r="AX118" s="13" t="s">
        <v>71</v>
      </c>
      <c r="AY118" s="207" t="s">
        <v>134</v>
      </c>
    </row>
    <row r="119" spans="1:65" s="2" customFormat="1" ht="16.5" customHeight="1">
      <c r="A119" s="33"/>
      <c r="B119" s="34"/>
      <c r="C119" s="177" t="s">
        <v>160</v>
      </c>
      <c r="D119" s="177" t="s">
        <v>136</v>
      </c>
      <c r="E119" s="178" t="s">
        <v>255</v>
      </c>
      <c r="F119" s="179" t="s">
        <v>256</v>
      </c>
      <c r="G119" s="180" t="s">
        <v>247</v>
      </c>
      <c r="H119" s="181">
        <v>40.799999999999997</v>
      </c>
      <c r="I119" s="182"/>
      <c r="J119" s="183">
        <f>ROUND(I119*H119,2)</f>
        <v>0</v>
      </c>
      <c r="K119" s="179" t="s">
        <v>140</v>
      </c>
      <c r="L119" s="38"/>
      <c r="M119" s="184" t="s">
        <v>19</v>
      </c>
      <c r="N119" s="185" t="s">
        <v>42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141</v>
      </c>
      <c r="AT119" s="188" t="s">
        <v>136</v>
      </c>
      <c r="AU119" s="188" t="s">
        <v>82</v>
      </c>
      <c r="AY119" s="16" t="s">
        <v>134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79</v>
      </c>
      <c r="BK119" s="189">
        <f>ROUND(I119*H119,2)</f>
        <v>0</v>
      </c>
      <c r="BL119" s="16" t="s">
        <v>141</v>
      </c>
      <c r="BM119" s="188" t="s">
        <v>344</v>
      </c>
    </row>
    <row r="120" spans="1:65" s="2" customFormat="1" ht="11.25">
      <c r="A120" s="33"/>
      <c r="B120" s="34"/>
      <c r="C120" s="35"/>
      <c r="D120" s="190" t="s">
        <v>143</v>
      </c>
      <c r="E120" s="35"/>
      <c r="F120" s="191" t="s">
        <v>258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143</v>
      </c>
      <c r="AU120" s="16" t="s">
        <v>82</v>
      </c>
    </row>
    <row r="121" spans="1:65" s="2" customFormat="1" ht="11.25">
      <c r="A121" s="33"/>
      <c r="B121" s="34"/>
      <c r="C121" s="35"/>
      <c r="D121" s="195" t="s">
        <v>145</v>
      </c>
      <c r="E121" s="35"/>
      <c r="F121" s="196" t="s">
        <v>259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145</v>
      </c>
      <c r="AU121" s="16" t="s">
        <v>82</v>
      </c>
    </row>
    <row r="122" spans="1:65" s="2" customFormat="1" ht="16.5" customHeight="1">
      <c r="A122" s="33"/>
      <c r="B122" s="34"/>
      <c r="C122" s="177" t="s">
        <v>195</v>
      </c>
      <c r="D122" s="177" t="s">
        <v>136</v>
      </c>
      <c r="E122" s="178" t="s">
        <v>261</v>
      </c>
      <c r="F122" s="179" t="s">
        <v>262</v>
      </c>
      <c r="G122" s="180" t="s">
        <v>247</v>
      </c>
      <c r="H122" s="181">
        <v>40.799999999999997</v>
      </c>
      <c r="I122" s="182"/>
      <c r="J122" s="183">
        <f>ROUND(I122*H122,2)</f>
        <v>0</v>
      </c>
      <c r="K122" s="179" t="s">
        <v>140</v>
      </c>
      <c r="L122" s="38"/>
      <c r="M122" s="184" t="s">
        <v>19</v>
      </c>
      <c r="N122" s="185" t="s">
        <v>42</v>
      </c>
      <c r="O122" s="63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8" t="s">
        <v>141</v>
      </c>
      <c r="AT122" s="188" t="s">
        <v>136</v>
      </c>
      <c r="AU122" s="188" t="s">
        <v>82</v>
      </c>
      <c r="AY122" s="16" t="s">
        <v>134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6" t="s">
        <v>79</v>
      </c>
      <c r="BK122" s="189">
        <f>ROUND(I122*H122,2)</f>
        <v>0</v>
      </c>
      <c r="BL122" s="16" t="s">
        <v>141</v>
      </c>
      <c r="BM122" s="188" t="s">
        <v>345</v>
      </c>
    </row>
    <row r="123" spans="1:65" s="2" customFormat="1" ht="11.25">
      <c r="A123" s="33"/>
      <c r="B123" s="34"/>
      <c r="C123" s="35"/>
      <c r="D123" s="190" t="s">
        <v>143</v>
      </c>
      <c r="E123" s="35"/>
      <c r="F123" s="191" t="s">
        <v>264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143</v>
      </c>
      <c r="AU123" s="16" t="s">
        <v>82</v>
      </c>
    </row>
    <row r="124" spans="1:65" s="2" customFormat="1" ht="11.25">
      <c r="A124" s="33"/>
      <c r="B124" s="34"/>
      <c r="C124" s="35"/>
      <c r="D124" s="195" t="s">
        <v>145</v>
      </c>
      <c r="E124" s="35"/>
      <c r="F124" s="196" t="s">
        <v>265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145</v>
      </c>
      <c r="AU124" s="16" t="s">
        <v>82</v>
      </c>
    </row>
    <row r="125" spans="1:65" s="12" customFormat="1" ht="22.9" customHeight="1">
      <c r="B125" s="161"/>
      <c r="C125" s="162"/>
      <c r="D125" s="163" t="s">
        <v>70</v>
      </c>
      <c r="E125" s="175" t="s">
        <v>266</v>
      </c>
      <c r="F125" s="175" t="s">
        <v>267</v>
      </c>
      <c r="G125" s="162"/>
      <c r="H125" s="162"/>
      <c r="I125" s="165"/>
      <c r="J125" s="176">
        <f>BK125</f>
        <v>0</v>
      </c>
      <c r="K125" s="162"/>
      <c r="L125" s="167"/>
      <c r="M125" s="168"/>
      <c r="N125" s="169"/>
      <c r="O125" s="169"/>
      <c r="P125" s="170">
        <f>SUM(P126:P128)</f>
        <v>0</v>
      </c>
      <c r="Q125" s="169"/>
      <c r="R125" s="170">
        <f>SUM(R126:R128)</f>
        <v>0</v>
      </c>
      <c r="S125" s="169"/>
      <c r="T125" s="171">
        <f>SUM(T126:T128)</f>
        <v>0</v>
      </c>
      <c r="AR125" s="172" t="s">
        <v>79</v>
      </c>
      <c r="AT125" s="173" t="s">
        <v>70</v>
      </c>
      <c r="AU125" s="173" t="s">
        <v>79</v>
      </c>
      <c r="AY125" s="172" t="s">
        <v>134</v>
      </c>
      <c r="BK125" s="174">
        <f>SUM(BK126:BK128)</f>
        <v>0</v>
      </c>
    </row>
    <row r="126" spans="1:65" s="2" customFormat="1" ht="16.5" customHeight="1">
      <c r="A126" s="33"/>
      <c r="B126" s="34"/>
      <c r="C126" s="177" t="s">
        <v>200</v>
      </c>
      <c r="D126" s="177" t="s">
        <v>136</v>
      </c>
      <c r="E126" s="178" t="s">
        <v>269</v>
      </c>
      <c r="F126" s="179" t="s">
        <v>270</v>
      </c>
      <c r="G126" s="180" t="s">
        <v>271</v>
      </c>
      <c r="H126" s="181">
        <v>0.13600000000000001</v>
      </c>
      <c r="I126" s="182"/>
      <c r="J126" s="183">
        <f>ROUND(I126*H126,2)</f>
        <v>0</v>
      </c>
      <c r="K126" s="179" t="s">
        <v>140</v>
      </c>
      <c r="L126" s="38"/>
      <c r="M126" s="184" t="s">
        <v>19</v>
      </c>
      <c r="N126" s="185" t="s">
        <v>42</v>
      </c>
      <c r="O126" s="63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141</v>
      </c>
      <c r="AT126" s="188" t="s">
        <v>136</v>
      </c>
      <c r="AU126" s="188" t="s">
        <v>82</v>
      </c>
      <c r="AY126" s="16" t="s">
        <v>134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6" t="s">
        <v>79</v>
      </c>
      <c r="BK126" s="189">
        <f>ROUND(I126*H126,2)</f>
        <v>0</v>
      </c>
      <c r="BL126" s="16" t="s">
        <v>141</v>
      </c>
      <c r="BM126" s="188" t="s">
        <v>346</v>
      </c>
    </row>
    <row r="127" spans="1:65" s="2" customFormat="1" ht="11.25">
      <c r="A127" s="33"/>
      <c r="B127" s="34"/>
      <c r="C127" s="35"/>
      <c r="D127" s="190" t="s">
        <v>143</v>
      </c>
      <c r="E127" s="35"/>
      <c r="F127" s="191" t="s">
        <v>273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143</v>
      </c>
      <c r="AU127" s="16" t="s">
        <v>82</v>
      </c>
    </row>
    <row r="128" spans="1:65" s="2" customFormat="1" ht="11.25">
      <c r="A128" s="33"/>
      <c r="B128" s="34"/>
      <c r="C128" s="35"/>
      <c r="D128" s="195" t="s">
        <v>145</v>
      </c>
      <c r="E128" s="35"/>
      <c r="F128" s="196" t="s">
        <v>274</v>
      </c>
      <c r="G128" s="35"/>
      <c r="H128" s="35"/>
      <c r="I128" s="192"/>
      <c r="J128" s="35"/>
      <c r="K128" s="35"/>
      <c r="L128" s="38"/>
      <c r="M128" s="219"/>
      <c r="N128" s="220"/>
      <c r="O128" s="221"/>
      <c r="P128" s="221"/>
      <c r="Q128" s="221"/>
      <c r="R128" s="221"/>
      <c r="S128" s="221"/>
      <c r="T128" s="222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145</v>
      </c>
      <c r="AU128" s="16" t="s">
        <v>82</v>
      </c>
    </row>
    <row r="129" spans="1:31" s="2" customFormat="1" ht="6.95" customHeight="1">
      <c r="A129" s="33"/>
      <c r="B129" s="46"/>
      <c r="C129" s="47"/>
      <c r="D129" s="47"/>
      <c r="E129" s="47"/>
      <c r="F129" s="47"/>
      <c r="G129" s="47"/>
      <c r="H129" s="47"/>
      <c r="I129" s="47"/>
      <c r="J129" s="47"/>
      <c r="K129" s="47"/>
      <c r="L129" s="38"/>
      <c r="M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</sheetData>
  <sheetProtection algorithmName="SHA-512" hashValue="z2/gFj2hKwnKMChMVSsLm+h7htvLfNZt7t8EwVRUQ2i9j4vdt26QcJUyuZRLqCi8sYQGIHI6EipAcTNruv/p+w==" saltValue="OuKOlgdVrZK9udU5L04cyuDW/PJ1mx4rEy0Mbv3txCnmqgH48AEcG+QhsUnVtEtJ0S6/Y6o/LihJD8sJjN6S/Q==" spinCount="100000" sheet="1" objects="1" scenarios="1" formatColumns="0" formatRows="0" autoFilter="0"/>
  <autoFilter ref="C87:K12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15" r:id="rId4"/>
    <hyperlink ref="F121" r:id="rId5"/>
    <hyperlink ref="F124" r:id="rId6"/>
    <hyperlink ref="F128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108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PD na doplnění biokoridorů v k.ú. Jítrava</v>
      </c>
      <c r="F7" s="349"/>
      <c r="G7" s="349"/>
      <c r="H7" s="349"/>
      <c r="L7" s="19"/>
    </row>
    <row r="8" spans="1:46" s="1" customFormat="1" ht="12" customHeight="1">
      <c r="B8" s="19"/>
      <c r="D8" s="111" t="s">
        <v>109</v>
      </c>
      <c r="L8" s="19"/>
    </row>
    <row r="9" spans="1:46" s="2" customFormat="1" ht="16.5" customHeight="1">
      <c r="A9" s="33"/>
      <c r="B9" s="38"/>
      <c r="C9" s="33"/>
      <c r="D9" s="33"/>
      <c r="E9" s="348" t="s">
        <v>308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309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0" t="s">
        <v>347</v>
      </c>
      <c r="F11" s="351"/>
      <c r="G11" s="351"/>
      <c r="H11" s="35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12. 7. 2022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111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ROUND((SUM(BE88:BE139)),  2)</f>
        <v>0</v>
      </c>
      <c r="G35" s="33"/>
      <c r="H35" s="33"/>
      <c r="I35" s="123">
        <v>0.21</v>
      </c>
      <c r="J35" s="122">
        <f>ROUND(((SUM(BE88:BE139))*I35),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ROUND((SUM(BF88:BF139)),  2)</f>
        <v>0</v>
      </c>
      <c r="G36" s="33"/>
      <c r="H36" s="33"/>
      <c r="I36" s="123">
        <v>0.15</v>
      </c>
      <c r="J36" s="122">
        <f>ROUND(((SUM(BF88:BF139))*I36),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ROUND((SUM(BG88:BG139)),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ROUND((SUM(BH88:BH139)),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ROUND((SUM(BI88:BI139)),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112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PD na doplnění biokoridorů v k.ú. Jítrava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308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309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SO-03.2 - Péče rozvojová 2.-3. rok LBK 198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12. 7. 2022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Liberec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113</v>
      </c>
      <c r="D61" s="136"/>
      <c r="E61" s="136"/>
      <c r="F61" s="136"/>
      <c r="G61" s="136"/>
      <c r="H61" s="136"/>
      <c r="I61" s="136"/>
      <c r="J61" s="137" t="s">
        <v>114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115</v>
      </c>
    </row>
    <row r="64" spans="1:47" s="9" customFormat="1" ht="24.95" customHeight="1">
      <c r="B64" s="139"/>
      <c r="C64" s="140"/>
      <c r="D64" s="141" t="s">
        <v>116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117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118</v>
      </c>
      <c r="E66" s="147"/>
      <c r="F66" s="147"/>
      <c r="G66" s="147"/>
      <c r="H66" s="147"/>
      <c r="I66" s="147"/>
      <c r="J66" s="148">
        <f>J136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119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PD na doplnění biokoridorů v k.ú. Jítrava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308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309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SO-03.2 - Péče rozvojová 2.-3. rok LBK 198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12. 7. 2022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Liberec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120</v>
      </c>
      <c r="D87" s="153" t="s">
        <v>56</v>
      </c>
      <c r="E87" s="153" t="s">
        <v>52</v>
      </c>
      <c r="F87" s="153" t="s">
        <v>53</v>
      </c>
      <c r="G87" s="153" t="s">
        <v>121</v>
      </c>
      <c r="H87" s="153" t="s">
        <v>122</v>
      </c>
      <c r="I87" s="153" t="s">
        <v>123</v>
      </c>
      <c r="J87" s="153" t="s">
        <v>114</v>
      </c>
      <c r="K87" s="154" t="s">
        <v>124</v>
      </c>
      <c r="L87" s="155"/>
      <c r="M87" s="67" t="s">
        <v>19</v>
      </c>
      <c r="N87" s="68" t="s">
        <v>41</v>
      </c>
      <c r="O87" s="68" t="s">
        <v>125</v>
      </c>
      <c r="P87" s="68" t="s">
        <v>126</v>
      </c>
      <c r="Q87" s="68" t="s">
        <v>127</v>
      </c>
      <c r="R87" s="68" t="s">
        <v>128</v>
      </c>
      <c r="S87" s="68" t="s">
        <v>129</v>
      </c>
      <c r="T87" s="69" t="s">
        <v>130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131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0.27200000000000002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115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132</v>
      </c>
      <c r="F89" s="164" t="s">
        <v>133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P90+P136</f>
        <v>0</v>
      </c>
      <c r="Q89" s="169"/>
      <c r="R89" s="170">
        <f>R90+R136</f>
        <v>0.27200000000000002</v>
      </c>
      <c r="S89" s="169"/>
      <c r="T89" s="171">
        <f>T90+T136</f>
        <v>0</v>
      </c>
      <c r="AR89" s="172" t="s">
        <v>79</v>
      </c>
      <c r="AT89" s="173" t="s">
        <v>70</v>
      </c>
      <c r="AU89" s="173" t="s">
        <v>71</v>
      </c>
      <c r="AY89" s="172" t="s">
        <v>134</v>
      </c>
      <c r="BK89" s="174">
        <f>BK90+BK136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79</v>
      </c>
      <c r="F90" s="175" t="s">
        <v>135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SUM(P91:P135)</f>
        <v>0</v>
      </c>
      <c r="Q90" s="169"/>
      <c r="R90" s="170">
        <f>SUM(R91:R135)</f>
        <v>0.27200000000000002</v>
      </c>
      <c r="S90" s="169"/>
      <c r="T90" s="171">
        <f>SUM(T91:T135)</f>
        <v>0</v>
      </c>
      <c r="AR90" s="172" t="s">
        <v>79</v>
      </c>
      <c r="AT90" s="173" t="s">
        <v>70</v>
      </c>
      <c r="AU90" s="173" t="s">
        <v>79</v>
      </c>
      <c r="AY90" s="172" t="s">
        <v>134</v>
      </c>
      <c r="BK90" s="174">
        <f>SUM(BK91:BK135)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136</v>
      </c>
      <c r="E91" s="178" t="s">
        <v>137</v>
      </c>
      <c r="F91" s="179" t="s">
        <v>138</v>
      </c>
      <c r="G91" s="180" t="s">
        <v>139</v>
      </c>
      <c r="H91" s="181">
        <v>10000</v>
      </c>
      <c r="I91" s="182"/>
      <c r="J91" s="183">
        <f>ROUND(I91*H91,2)</f>
        <v>0</v>
      </c>
      <c r="K91" s="179" t="s">
        <v>140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141</v>
      </c>
      <c r="AT91" s="188" t="s">
        <v>136</v>
      </c>
      <c r="AU91" s="188" t="s">
        <v>82</v>
      </c>
      <c r="AY91" s="16" t="s">
        <v>134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141</v>
      </c>
      <c r="BM91" s="188" t="s">
        <v>348</v>
      </c>
    </row>
    <row r="92" spans="1:65" s="2" customFormat="1" ht="11.25">
      <c r="A92" s="33"/>
      <c r="B92" s="34"/>
      <c r="C92" s="35"/>
      <c r="D92" s="190" t="s">
        <v>143</v>
      </c>
      <c r="E92" s="35"/>
      <c r="F92" s="191" t="s">
        <v>144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143</v>
      </c>
      <c r="AU92" s="16" t="s">
        <v>82</v>
      </c>
    </row>
    <row r="93" spans="1:65" s="2" customFormat="1" ht="11.25">
      <c r="A93" s="33"/>
      <c r="B93" s="34"/>
      <c r="C93" s="35"/>
      <c r="D93" s="195" t="s">
        <v>145</v>
      </c>
      <c r="E93" s="35"/>
      <c r="F93" s="196" t="s">
        <v>146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145</v>
      </c>
      <c r="AU93" s="16" t="s">
        <v>82</v>
      </c>
    </row>
    <row r="94" spans="1:65" s="13" customFormat="1" ht="11.25">
      <c r="B94" s="197"/>
      <c r="C94" s="198"/>
      <c r="D94" s="190" t="s">
        <v>147</v>
      </c>
      <c r="E94" s="199" t="s">
        <v>19</v>
      </c>
      <c r="F94" s="200" t="s">
        <v>349</v>
      </c>
      <c r="G94" s="198"/>
      <c r="H94" s="201">
        <v>10000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147</v>
      </c>
      <c r="AU94" s="207" t="s">
        <v>82</v>
      </c>
      <c r="AV94" s="13" t="s">
        <v>82</v>
      </c>
      <c r="AW94" s="13" t="s">
        <v>33</v>
      </c>
      <c r="AX94" s="13" t="s">
        <v>79</v>
      </c>
      <c r="AY94" s="207" t="s">
        <v>134</v>
      </c>
    </row>
    <row r="95" spans="1:65" s="2" customFormat="1" ht="16.5" customHeight="1">
      <c r="A95" s="33"/>
      <c r="B95" s="34"/>
      <c r="C95" s="177" t="s">
        <v>82</v>
      </c>
      <c r="D95" s="177" t="s">
        <v>136</v>
      </c>
      <c r="E95" s="178" t="s">
        <v>350</v>
      </c>
      <c r="F95" s="179" t="s">
        <v>351</v>
      </c>
      <c r="G95" s="180" t="s">
        <v>167</v>
      </c>
      <c r="H95" s="181">
        <v>56</v>
      </c>
      <c r="I95" s="182"/>
      <c r="J95" s="183">
        <f>ROUND(I95*H95,2)</f>
        <v>0</v>
      </c>
      <c r="K95" s="179" t="s">
        <v>140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141</v>
      </c>
      <c r="AT95" s="188" t="s">
        <v>136</v>
      </c>
      <c r="AU95" s="188" t="s">
        <v>82</v>
      </c>
      <c r="AY95" s="16" t="s">
        <v>134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141</v>
      </c>
      <c r="BM95" s="188" t="s">
        <v>352</v>
      </c>
    </row>
    <row r="96" spans="1:65" s="2" customFormat="1" ht="11.25">
      <c r="A96" s="33"/>
      <c r="B96" s="34"/>
      <c r="C96" s="35"/>
      <c r="D96" s="190" t="s">
        <v>143</v>
      </c>
      <c r="E96" s="35"/>
      <c r="F96" s="191" t="s">
        <v>353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143</v>
      </c>
      <c r="AU96" s="16" t="s">
        <v>82</v>
      </c>
    </row>
    <row r="97" spans="1:65" s="2" customFormat="1" ht="11.25">
      <c r="A97" s="33"/>
      <c r="B97" s="34"/>
      <c r="C97" s="35"/>
      <c r="D97" s="195" t="s">
        <v>145</v>
      </c>
      <c r="E97" s="35"/>
      <c r="F97" s="196" t="s">
        <v>354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145</v>
      </c>
      <c r="AU97" s="16" t="s">
        <v>82</v>
      </c>
    </row>
    <row r="98" spans="1:65" s="13" customFormat="1" ht="11.25">
      <c r="B98" s="197"/>
      <c r="C98" s="198"/>
      <c r="D98" s="190" t="s">
        <v>147</v>
      </c>
      <c r="E98" s="199" t="s">
        <v>19</v>
      </c>
      <c r="F98" s="200" t="s">
        <v>355</v>
      </c>
      <c r="G98" s="198"/>
      <c r="H98" s="201">
        <v>56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147</v>
      </c>
      <c r="AU98" s="207" t="s">
        <v>82</v>
      </c>
      <c r="AV98" s="13" t="s">
        <v>82</v>
      </c>
      <c r="AW98" s="13" t="s">
        <v>33</v>
      </c>
      <c r="AX98" s="13" t="s">
        <v>79</v>
      </c>
      <c r="AY98" s="207" t="s">
        <v>134</v>
      </c>
    </row>
    <row r="99" spans="1:65" s="2" customFormat="1" ht="16.5" customHeight="1">
      <c r="A99" s="33"/>
      <c r="B99" s="34"/>
      <c r="C99" s="177" t="s">
        <v>155</v>
      </c>
      <c r="D99" s="177" t="s">
        <v>136</v>
      </c>
      <c r="E99" s="178" t="s">
        <v>356</v>
      </c>
      <c r="F99" s="179" t="s">
        <v>357</v>
      </c>
      <c r="G99" s="180" t="s">
        <v>167</v>
      </c>
      <c r="H99" s="181">
        <v>28</v>
      </c>
      <c r="I99" s="182"/>
      <c r="J99" s="183">
        <f>ROUND(I99*H99,2)</f>
        <v>0</v>
      </c>
      <c r="K99" s="179" t="s">
        <v>140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141</v>
      </c>
      <c r="AT99" s="188" t="s">
        <v>136</v>
      </c>
      <c r="AU99" s="188" t="s">
        <v>82</v>
      </c>
      <c r="AY99" s="16" t="s">
        <v>134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141</v>
      </c>
      <c r="BM99" s="188" t="s">
        <v>358</v>
      </c>
    </row>
    <row r="100" spans="1:65" s="2" customFormat="1" ht="11.25">
      <c r="A100" s="33"/>
      <c r="B100" s="34"/>
      <c r="C100" s="35"/>
      <c r="D100" s="190" t="s">
        <v>143</v>
      </c>
      <c r="E100" s="35"/>
      <c r="F100" s="191" t="s">
        <v>359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143</v>
      </c>
      <c r="AU100" s="16" t="s">
        <v>82</v>
      </c>
    </row>
    <row r="101" spans="1:65" s="2" customFormat="1" ht="11.25">
      <c r="A101" s="33"/>
      <c r="B101" s="34"/>
      <c r="C101" s="35"/>
      <c r="D101" s="195" t="s">
        <v>145</v>
      </c>
      <c r="E101" s="35"/>
      <c r="F101" s="196" t="s">
        <v>360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145</v>
      </c>
      <c r="AU101" s="16" t="s">
        <v>82</v>
      </c>
    </row>
    <row r="102" spans="1:65" s="13" customFormat="1" ht="11.25">
      <c r="B102" s="197"/>
      <c r="C102" s="198"/>
      <c r="D102" s="190" t="s">
        <v>147</v>
      </c>
      <c r="E102" s="199" t="s">
        <v>19</v>
      </c>
      <c r="F102" s="200" t="s">
        <v>361</v>
      </c>
      <c r="G102" s="198"/>
      <c r="H102" s="201">
        <v>28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147</v>
      </c>
      <c r="AU102" s="207" t="s">
        <v>82</v>
      </c>
      <c r="AV102" s="13" t="s">
        <v>82</v>
      </c>
      <c r="AW102" s="13" t="s">
        <v>33</v>
      </c>
      <c r="AX102" s="13" t="s">
        <v>79</v>
      </c>
      <c r="AY102" s="207" t="s">
        <v>134</v>
      </c>
    </row>
    <row r="103" spans="1:65" s="2" customFormat="1" ht="16.5" customHeight="1">
      <c r="A103" s="33"/>
      <c r="B103" s="34"/>
      <c r="C103" s="177" t="s">
        <v>141</v>
      </c>
      <c r="D103" s="177" t="s">
        <v>136</v>
      </c>
      <c r="E103" s="178" t="s">
        <v>362</v>
      </c>
      <c r="F103" s="179" t="s">
        <v>363</v>
      </c>
      <c r="G103" s="180" t="s">
        <v>167</v>
      </c>
      <c r="H103" s="181">
        <v>112</v>
      </c>
      <c r="I103" s="182"/>
      <c r="J103" s="183">
        <f>ROUND(I103*H103,2)</f>
        <v>0</v>
      </c>
      <c r="K103" s="179" t="s">
        <v>140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141</v>
      </c>
      <c r="AT103" s="188" t="s">
        <v>136</v>
      </c>
      <c r="AU103" s="188" t="s">
        <v>82</v>
      </c>
      <c r="AY103" s="16" t="s">
        <v>134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141</v>
      </c>
      <c r="BM103" s="188" t="s">
        <v>364</v>
      </c>
    </row>
    <row r="104" spans="1:65" s="2" customFormat="1" ht="11.25">
      <c r="A104" s="33"/>
      <c r="B104" s="34"/>
      <c r="C104" s="35"/>
      <c r="D104" s="190" t="s">
        <v>143</v>
      </c>
      <c r="E104" s="35"/>
      <c r="F104" s="191" t="s">
        <v>365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143</v>
      </c>
      <c r="AU104" s="16" t="s">
        <v>82</v>
      </c>
    </row>
    <row r="105" spans="1:65" s="2" customFormat="1" ht="11.25">
      <c r="A105" s="33"/>
      <c r="B105" s="34"/>
      <c r="C105" s="35"/>
      <c r="D105" s="195" t="s">
        <v>145</v>
      </c>
      <c r="E105" s="35"/>
      <c r="F105" s="196" t="s">
        <v>366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145</v>
      </c>
      <c r="AU105" s="16" t="s">
        <v>82</v>
      </c>
    </row>
    <row r="106" spans="1:65" s="13" customFormat="1" ht="11.25">
      <c r="B106" s="197"/>
      <c r="C106" s="198"/>
      <c r="D106" s="190" t="s">
        <v>147</v>
      </c>
      <c r="E106" s="199" t="s">
        <v>19</v>
      </c>
      <c r="F106" s="200" t="s">
        <v>367</v>
      </c>
      <c r="G106" s="198"/>
      <c r="H106" s="201">
        <v>112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147</v>
      </c>
      <c r="AU106" s="207" t="s">
        <v>82</v>
      </c>
      <c r="AV106" s="13" t="s">
        <v>82</v>
      </c>
      <c r="AW106" s="13" t="s">
        <v>33</v>
      </c>
      <c r="AX106" s="13" t="s">
        <v>79</v>
      </c>
      <c r="AY106" s="207" t="s">
        <v>134</v>
      </c>
    </row>
    <row r="107" spans="1:65" s="2" customFormat="1" ht="16.5" customHeight="1">
      <c r="A107" s="33"/>
      <c r="B107" s="34"/>
      <c r="C107" s="177" t="s">
        <v>172</v>
      </c>
      <c r="D107" s="177" t="s">
        <v>136</v>
      </c>
      <c r="E107" s="178" t="s">
        <v>320</v>
      </c>
      <c r="F107" s="179" t="s">
        <v>321</v>
      </c>
      <c r="G107" s="180" t="s">
        <v>315</v>
      </c>
      <c r="H107" s="181">
        <v>3.26</v>
      </c>
      <c r="I107" s="182"/>
      <c r="J107" s="183">
        <f>ROUND(I107*H107,2)</f>
        <v>0</v>
      </c>
      <c r="K107" s="179" t="s">
        <v>140</v>
      </c>
      <c r="L107" s="38"/>
      <c r="M107" s="184" t="s">
        <v>19</v>
      </c>
      <c r="N107" s="185" t="s">
        <v>42</v>
      </c>
      <c r="O107" s="63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8" t="s">
        <v>141</v>
      </c>
      <c r="AT107" s="188" t="s">
        <v>136</v>
      </c>
      <c r="AU107" s="188" t="s">
        <v>82</v>
      </c>
      <c r="AY107" s="16" t="s">
        <v>134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6" t="s">
        <v>79</v>
      </c>
      <c r="BK107" s="189">
        <f>ROUND(I107*H107,2)</f>
        <v>0</v>
      </c>
      <c r="BL107" s="16" t="s">
        <v>141</v>
      </c>
      <c r="BM107" s="188" t="s">
        <v>368</v>
      </c>
    </row>
    <row r="108" spans="1:65" s="2" customFormat="1" ht="11.25">
      <c r="A108" s="33"/>
      <c r="B108" s="34"/>
      <c r="C108" s="35"/>
      <c r="D108" s="190" t="s">
        <v>143</v>
      </c>
      <c r="E108" s="35"/>
      <c r="F108" s="191" t="s">
        <v>323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143</v>
      </c>
      <c r="AU108" s="16" t="s">
        <v>82</v>
      </c>
    </row>
    <row r="109" spans="1:65" s="2" customFormat="1" ht="11.25">
      <c r="A109" s="33"/>
      <c r="B109" s="34"/>
      <c r="C109" s="35"/>
      <c r="D109" s="195" t="s">
        <v>145</v>
      </c>
      <c r="E109" s="35"/>
      <c r="F109" s="196" t="s">
        <v>324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145</v>
      </c>
      <c r="AU109" s="16" t="s">
        <v>82</v>
      </c>
    </row>
    <row r="110" spans="1:65" s="2" customFormat="1" ht="19.5">
      <c r="A110" s="33"/>
      <c r="B110" s="34"/>
      <c r="C110" s="35"/>
      <c r="D110" s="190" t="s">
        <v>162</v>
      </c>
      <c r="E110" s="35"/>
      <c r="F110" s="218" t="s">
        <v>369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162</v>
      </c>
      <c r="AU110" s="16" t="s">
        <v>82</v>
      </c>
    </row>
    <row r="111" spans="1:65" s="13" customFormat="1" ht="11.25">
      <c r="B111" s="197"/>
      <c r="C111" s="198"/>
      <c r="D111" s="190" t="s">
        <v>147</v>
      </c>
      <c r="E111" s="199" t="s">
        <v>19</v>
      </c>
      <c r="F111" s="200" t="s">
        <v>370</v>
      </c>
      <c r="G111" s="198"/>
      <c r="H111" s="201">
        <v>2.34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147</v>
      </c>
      <c r="AU111" s="207" t="s">
        <v>82</v>
      </c>
      <c r="AV111" s="13" t="s">
        <v>82</v>
      </c>
      <c r="AW111" s="13" t="s">
        <v>33</v>
      </c>
      <c r="AX111" s="13" t="s">
        <v>71</v>
      </c>
      <c r="AY111" s="207" t="s">
        <v>134</v>
      </c>
    </row>
    <row r="112" spans="1:65" s="13" customFormat="1" ht="11.25">
      <c r="B112" s="197"/>
      <c r="C112" s="198"/>
      <c r="D112" s="190" t="s">
        <v>147</v>
      </c>
      <c r="E112" s="199" t="s">
        <v>19</v>
      </c>
      <c r="F112" s="200" t="s">
        <v>371</v>
      </c>
      <c r="G112" s="198"/>
      <c r="H112" s="201">
        <v>0.92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147</v>
      </c>
      <c r="AU112" s="207" t="s">
        <v>82</v>
      </c>
      <c r="AV112" s="13" t="s">
        <v>82</v>
      </c>
      <c r="AW112" s="13" t="s">
        <v>33</v>
      </c>
      <c r="AX112" s="13" t="s">
        <v>71</v>
      </c>
      <c r="AY112" s="207" t="s">
        <v>134</v>
      </c>
    </row>
    <row r="113" spans="1:65" s="2" customFormat="1" ht="16.5" customHeight="1">
      <c r="A113" s="33"/>
      <c r="B113" s="34"/>
      <c r="C113" s="177" t="s">
        <v>179</v>
      </c>
      <c r="D113" s="177" t="s">
        <v>136</v>
      </c>
      <c r="E113" s="178" t="s">
        <v>326</v>
      </c>
      <c r="F113" s="179" t="s">
        <v>327</v>
      </c>
      <c r="G113" s="180" t="s">
        <v>328</v>
      </c>
      <c r="H113" s="181">
        <v>2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141</v>
      </c>
      <c r="AT113" s="188" t="s">
        <v>136</v>
      </c>
      <c r="AU113" s="188" t="s">
        <v>82</v>
      </c>
      <c r="AY113" s="16" t="s">
        <v>134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79</v>
      </c>
      <c r="BK113" s="189">
        <f>ROUND(I113*H113,2)</f>
        <v>0</v>
      </c>
      <c r="BL113" s="16" t="s">
        <v>141</v>
      </c>
      <c r="BM113" s="188" t="s">
        <v>372</v>
      </c>
    </row>
    <row r="114" spans="1:65" s="2" customFormat="1" ht="11.25">
      <c r="A114" s="33"/>
      <c r="B114" s="34"/>
      <c r="C114" s="35"/>
      <c r="D114" s="190" t="s">
        <v>143</v>
      </c>
      <c r="E114" s="35"/>
      <c r="F114" s="191" t="s">
        <v>373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143</v>
      </c>
      <c r="AU114" s="16" t="s">
        <v>82</v>
      </c>
    </row>
    <row r="115" spans="1:65" s="2" customFormat="1" ht="29.25">
      <c r="A115" s="33"/>
      <c r="B115" s="34"/>
      <c r="C115" s="35"/>
      <c r="D115" s="190" t="s">
        <v>162</v>
      </c>
      <c r="E115" s="35"/>
      <c r="F115" s="218" t="s">
        <v>374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162</v>
      </c>
      <c r="AU115" s="16" t="s">
        <v>82</v>
      </c>
    </row>
    <row r="116" spans="1:65" s="2" customFormat="1" ht="16.5" customHeight="1">
      <c r="A116" s="33"/>
      <c r="B116" s="34"/>
      <c r="C116" s="177" t="s">
        <v>185</v>
      </c>
      <c r="D116" s="177" t="s">
        <v>136</v>
      </c>
      <c r="E116" s="178" t="s">
        <v>331</v>
      </c>
      <c r="F116" s="179" t="s">
        <v>332</v>
      </c>
      <c r="G116" s="180" t="s">
        <v>333</v>
      </c>
      <c r="H116" s="181">
        <v>24</v>
      </c>
      <c r="I116" s="182"/>
      <c r="J116" s="183">
        <f>ROUND(I116*H116,2)</f>
        <v>0</v>
      </c>
      <c r="K116" s="179" t="s">
        <v>19</v>
      </c>
      <c r="L116" s="38"/>
      <c r="M116" s="184" t="s">
        <v>19</v>
      </c>
      <c r="N116" s="185" t="s">
        <v>42</v>
      </c>
      <c r="O116" s="63"/>
      <c r="P116" s="186">
        <f>O116*H116</f>
        <v>0</v>
      </c>
      <c r="Q116" s="186">
        <v>3.0000000000000001E-3</v>
      </c>
      <c r="R116" s="186">
        <f>Q116*H116</f>
        <v>7.2000000000000008E-2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141</v>
      </c>
      <c r="AT116" s="188" t="s">
        <v>136</v>
      </c>
      <c r="AU116" s="188" t="s">
        <v>82</v>
      </c>
      <c r="AY116" s="16" t="s">
        <v>134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79</v>
      </c>
      <c r="BK116" s="189">
        <f>ROUND(I116*H116,2)</f>
        <v>0</v>
      </c>
      <c r="BL116" s="16" t="s">
        <v>141</v>
      </c>
      <c r="BM116" s="188" t="s">
        <v>375</v>
      </c>
    </row>
    <row r="117" spans="1:65" s="2" customFormat="1" ht="11.25">
      <c r="A117" s="33"/>
      <c r="B117" s="34"/>
      <c r="C117" s="35"/>
      <c r="D117" s="190" t="s">
        <v>143</v>
      </c>
      <c r="E117" s="35"/>
      <c r="F117" s="191" t="s">
        <v>332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143</v>
      </c>
      <c r="AU117" s="16" t="s">
        <v>82</v>
      </c>
    </row>
    <row r="118" spans="1:65" s="2" customFormat="1" ht="19.5">
      <c r="A118" s="33"/>
      <c r="B118" s="34"/>
      <c r="C118" s="35"/>
      <c r="D118" s="190" t="s">
        <v>162</v>
      </c>
      <c r="E118" s="35"/>
      <c r="F118" s="218" t="s">
        <v>369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162</v>
      </c>
      <c r="AU118" s="16" t="s">
        <v>82</v>
      </c>
    </row>
    <row r="119" spans="1:65" s="13" customFormat="1" ht="11.25">
      <c r="B119" s="197"/>
      <c r="C119" s="198"/>
      <c r="D119" s="190" t="s">
        <v>147</v>
      </c>
      <c r="E119" s="199" t="s">
        <v>19</v>
      </c>
      <c r="F119" s="200" t="s">
        <v>376</v>
      </c>
      <c r="G119" s="198"/>
      <c r="H119" s="201">
        <v>24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147</v>
      </c>
      <c r="AU119" s="207" t="s">
        <v>82</v>
      </c>
      <c r="AV119" s="13" t="s">
        <v>82</v>
      </c>
      <c r="AW119" s="13" t="s">
        <v>33</v>
      </c>
      <c r="AX119" s="13" t="s">
        <v>79</v>
      </c>
      <c r="AY119" s="207" t="s">
        <v>134</v>
      </c>
    </row>
    <row r="120" spans="1:65" s="2" customFormat="1" ht="16.5" customHeight="1">
      <c r="A120" s="33"/>
      <c r="B120" s="34"/>
      <c r="C120" s="177" t="s">
        <v>160</v>
      </c>
      <c r="D120" s="177" t="s">
        <v>136</v>
      </c>
      <c r="E120" s="178" t="s">
        <v>336</v>
      </c>
      <c r="F120" s="179" t="s">
        <v>337</v>
      </c>
      <c r="G120" s="180" t="s">
        <v>333</v>
      </c>
      <c r="H120" s="181">
        <v>10</v>
      </c>
      <c r="I120" s="182"/>
      <c r="J120" s="183">
        <f>ROUND(I120*H120,2)</f>
        <v>0</v>
      </c>
      <c r="K120" s="179" t="s">
        <v>19</v>
      </c>
      <c r="L120" s="38"/>
      <c r="M120" s="184" t="s">
        <v>19</v>
      </c>
      <c r="N120" s="185" t="s">
        <v>42</v>
      </c>
      <c r="O120" s="63"/>
      <c r="P120" s="186">
        <f>O120*H120</f>
        <v>0</v>
      </c>
      <c r="Q120" s="186">
        <v>0.02</v>
      </c>
      <c r="R120" s="186">
        <f>Q120*H120</f>
        <v>0.2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141</v>
      </c>
      <c r="AT120" s="188" t="s">
        <v>136</v>
      </c>
      <c r="AU120" s="188" t="s">
        <v>82</v>
      </c>
      <c r="AY120" s="16" t="s">
        <v>134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79</v>
      </c>
      <c r="BK120" s="189">
        <f>ROUND(I120*H120,2)</f>
        <v>0</v>
      </c>
      <c r="BL120" s="16" t="s">
        <v>141</v>
      </c>
      <c r="BM120" s="188" t="s">
        <v>377</v>
      </c>
    </row>
    <row r="121" spans="1:65" s="2" customFormat="1" ht="11.25">
      <c r="A121" s="33"/>
      <c r="B121" s="34"/>
      <c r="C121" s="35"/>
      <c r="D121" s="190" t="s">
        <v>143</v>
      </c>
      <c r="E121" s="35"/>
      <c r="F121" s="191" t="s">
        <v>337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143</v>
      </c>
      <c r="AU121" s="16" t="s">
        <v>82</v>
      </c>
    </row>
    <row r="122" spans="1:65" s="2" customFormat="1" ht="29.25">
      <c r="A122" s="33"/>
      <c r="B122" s="34"/>
      <c r="C122" s="35"/>
      <c r="D122" s="190" t="s">
        <v>162</v>
      </c>
      <c r="E122" s="35"/>
      <c r="F122" s="218" t="s">
        <v>378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162</v>
      </c>
      <c r="AU122" s="16" t="s">
        <v>82</v>
      </c>
    </row>
    <row r="123" spans="1:65" s="13" customFormat="1" ht="11.25">
      <c r="B123" s="197"/>
      <c r="C123" s="198"/>
      <c r="D123" s="190" t="s">
        <v>147</v>
      </c>
      <c r="E123" s="199" t="s">
        <v>19</v>
      </c>
      <c r="F123" s="200" t="s">
        <v>379</v>
      </c>
      <c r="G123" s="198"/>
      <c r="H123" s="201">
        <v>10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147</v>
      </c>
      <c r="AU123" s="207" t="s">
        <v>82</v>
      </c>
      <c r="AV123" s="13" t="s">
        <v>82</v>
      </c>
      <c r="AW123" s="13" t="s">
        <v>33</v>
      </c>
      <c r="AX123" s="13" t="s">
        <v>79</v>
      </c>
      <c r="AY123" s="207" t="s">
        <v>134</v>
      </c>
    </row>
    <row r="124" spans="1:65" s="2" customFormat="1" ht="16.5" customHeight="1">
      <c r="A124" s="33"/>
      <c r="B124" s="34"/>
      <c r="C124" s="177" t="s">
        <v>195</v>
      </c>
      <c r="D124" s="177" t="s">
        <v>136</v>
      </c>
      <c r="E124" s="178" t="s">
        <v>245</v>
      </c>
      <c r="F124" s="179" t="s">
        <v>246</v>
      </c>
      <c r="G124" s="180" t="s">
        <v>247</v>
      </c>
      <c r="H124" s="181">
        <v>61.2</v>
      </c>
      <c r="I124" s="182"/>
      <c r="J124" s="183">
        <f>ROUND(I124*H124,2)</f>
        <v>0</v>
      </c>
      <c r="K124" s="179" t="s">
        <v>140</v>
      </c>
      <c r="L124" s="38"/>
      <c r="M124" s="184" t="s">
        <v>19</v>
      </c>
      <c r="N124" s="185" t="s">
        <v>42</v>
      </c>
      <c r="O124" s="63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8" t="s">
        <v>141</v>
      </c>
      <c r="AT124" s="188" t="s">
        <v>136</v>
      </c>
      <c r="AU124" s="188" t="s">
        <v>82</v>
      </c>
      <c r="AY124" s="16" t="s">
        <v>134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6" t="s">
        <v>79</v>
      </c>
      <c r="BK124" s="189">
        <f>ROUND(I124*H124,2)</f>
        <v>0</v>
      </c>
      <c r="BL124" s="16" t="s">
        <v>141</v>
      </c>
      <c r="BM124" s="188" t="s">
        <v>380</v>
      </c>
    </row>
    <row r="125" spans="1:65" s="2" customFormat="1" ht="11.25">
      <c r="A125" s="33"/>
      <c r="B125" s="34"/>
      <c r="C125" s="35"/>
      <c r="D125" s="190" t="s">
        <v>143</v>
      </c>
      <c r="E125" s="35"/>
      <c r="F125" s="191" t="s">
        <v>249</v>
      </c>
      <c r="G125" s="35"/>
      <c r="H125" s="35"/>
      <c r="I125" s="192"/>
      <c r="J125" s="35"/>
      <c r="K125" s="35"/>
      <c r="L125" s="38"/>
      <c r="M125" s="193"/>
      <c r="N125" s="194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143</v>
      </c>
      <c r="AU125" s="16" t="s">
        <v>82</v>
      </c>
    </row>
    <row r="126" spans="1:65" s="2" customFormat="1" ht="11.25">
      <c r="A126" s="33"/>
      <c r="B126" s="34"/>
      <c r="C126" s="35"/>
      <c r="D126" s="195" t="s">
        <v>145</v>
      </c>
      <c r="E126" s="35"/>
      <c r="F126" s="196" t="s">
        <v>250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145</v>
      </c>
      <c r="AU126" s="16" t="s">
        <v>82</v>
      </c>
    </row>
    <row r="127" spans="1:65" s="2" customFormat="1" ht="19.5">
      <c r="A127" s="33"/>
      <c r="B127" s="34"/>
      <c r="C127" s="35"/>
      <c r="D127" s="190" t="s">
        <v>162</v>
      </c>
      <c r="E127" s="35"/>
      <c r="F127" s="218" t="s">
        <v>251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162</v>
      </c>
      <c r="AU127" s="16" t="s">
        <v>82</v>
      </c>
    </row>
    <row r="128" spans="1:65" s="13" customFormat="1" ht="11.25">
      <c r="B128" s="197"/>
      <c r="C128" s="198"/>
      <c r="D128" s="190" t="s">
        <v>147</v>
      </c>
      <c r="E128" s="199" t="s">
        <v>19</v>
      </c>
      <c r="F128" s="200" t="s">
        <v>381</v>
      </c>
      <c r="G128" s="198"/>
      <c r="H128" s="201">
        <v>28.08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147</v>
      </c>
      <c r="AU128" s="207" t="s">
        <v>82</v>
      </c>
      <c r="AV128" s="13" t="s">
        <v>82</v>
      </c>
      <c r="AW128" s="13" t="s">
        <v>33</v>
      </c>
      <c r="AX128" s="13" t="s">
        <v>71</v>
      </c>
      <c r="AY128" s="207" t="s">
        <v>134</v>
      </c>
    </row>
    <row r="129" spans="1:65" s="13" customFormat="1" ht="11.25">
      <c r="B129" s="197"/>
      <c r="C129" s="198"/>
      <c r="D129" s="190" t="s">
        <v>147</v>
      </c>
      <c r="E129" s="199" t="s">
        <v>19</v>
      </c>
      <c r="F129" s="200" t="s">
        <v>382</v>
      </c>
      <c r="G129" s="198"/>
      <c r="H129" s="201">
        <v>33.119999999999997</v>
      </c>
      <c r="I129" s="202"/>
      <c r="J129" s="198"/>
      <c r="K129" s="198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147</v>
      </c>
      <c r="AU129" s="207" t="s">
        <v>82</v>
      </c>
      <c r="AV129" s="13" t="s">
        <v>82</v>
      </c>
      <c r="AW129" s="13" t="s">
        <v>33</v>
      </c>
      <c r="AX129" s="13" t="s">
        <v>71</v>
      </c>
      <c r="AY129" s="207" t="s">
        <v>134</v>
      </c>
    </row>
    <row r="130" spans="1:65" s="2" customFormat="1" ht="16.5" customHeight="1">
      <c r="A130" s="33"/>
      <c r="B130" s="34"/>
      <c r="C130" s="177" t="s">
        <v>200</v>
      </c>
      <c r="D130" s="177" t="s">
        <v>136</v>
      </c>
      <c r="E130" s="178" t="s">
        <v>255</v>
      </c>
      <c r="F130" s="179" t="s">
        <v>256</v>
      </c>
      <c r="G130" s="180" t="s">
        <v>247</v>
      </c>
      <c r="H130" s="181">
        <v>61.2</v>
      </c>
      <c r="I130" s="182"/>
      <c r="J130" s="183">
        <f>ROUND(I130*H130,2)</f>
        <v>0</v>
      </c>
      <c r="K130" s="179" t="s">
        <v>140</v>
      </c>
      <c r="L130" s="38"/>
      <c r="M130" s="184" t="s">
        <v>19</v>
      </c>
      <c r="N130" s="185" t="s">
        <v>42</v>
      </c>
      <c r="O130" s="63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8" t="s">
        <v>141</v>
      </c>
      <c r="AT130" s="188" t="s">
        <v>136</v>
      </c>
      <c r="AU130" s="188" t="s">
        <v>82</v>
      </c>
      <c r="AY130" s="16" t="s">
        <v>134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6" t="s">
        <v>79</v>
      </c>
      <c r="BK130" s="189">
        <f>ROUND(I130*H130,2)</f>
        <v>0</v>
      </c>
      <c r="BL130" s="16" t="s">
        <v>141</v>
      </c>
      <c r="BM130" s="188" t="s">
        <v>383</v>
      </c>
    </row>
    <row r="131" spans="1:65" s="2" customFormat="1" ht="11.25">
      <c r="A131" s="33"/>
      <c r="B131" s="34"/>
      <c r="C131" s="35"/>
      <c r="D131" s="190" t="s">
        <v>143</v>
      </c>
      <c r="E131" s="35"/>
      <c r="F131" s="191" t="s">
        <v>258</v>
      </c>
      <c r="G131" s="35"/>
      <c r="H131" s="35"/>
      <c r="I131" s="192"/>
      <c r="J131" s="35"/>
      <c r="K131" s="35"/>
      <c r="L131" s="38"/>
      <c r="M131" s="193"/>
      <c r="N131" s="194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143</v>
      </c>
      <c r="AU131" s="16" t="s">
        <v>82</v>
      </c>
    </row>
    <row r="132" spans="1:65" s="2" customFormat="1" ht="11.25">
      <c r="A132" s="33"/>
      <c r="B132" s="34"/>
      <c r="C132" s="35"/>
      <c r="D132" s="195" t="s">
        <v>145</v>
      </c>
      <c r="E132" s="35"/>
      <c r="F132" s="196" t="s">
        <v>259</v>
      </c>
      <c r="G132" s="35"/>
      <c r="H132" s="35"/>
      <c r="I132" s="192"/>
      <c r="J132" s="35"/>
      <c r="K132" s="35"/>
      <c r="L132" s="38"/>
      <c r="M132" s="193"/>
      <c r="N132" s="194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145</v>
      </c>
      <c r="AU132" s="16" t="s">
        <v>82</v>
      </c>
    </row>
    <row r="133" spans="1:65" s="2" customFormat="1" ht="16.5" customHeight="1">
      <c r="A133" s="33"/>
      <c r="B133" s="34"/>
      <c r="C133" s="177" t="s">
        <v>207</v>
      </c>
      <c r="D133" s="177" t="s">
        <v>136</v>
      </c>
      <c r="E133" s="178" t="s">
        <v>261</v>
      </c>
      <c r="F133" s="179" t="s">
        <v>262</v>
      </c>
      <c r="G133" s="180" t="s">
        <v>247</v>
      </c>
      <c r="H133" s="181">
        <v>61.2</v>
      </c>
      <c r="I133" s="182"/>
      <c r="J133" s="183">
        <f>ROUND(I133*H133,2)</f>
        <v>0</v>
      </c>
      <c r="K133" s="179" t="s">
        <v>140</v>
      </c>
      <c r="L133" s="38"/>
      <c r="M133" s="184" t="s">
        <v>19</v>
      </c>
      <c r="N133" s="185" t="s">
        <v>42</v>
      </c>
      <c r="O133" s="63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8" t="s">
        <v>141</v>
      </c>
      <c r="AT133" s="188" t="s">
        <v>136</v>
      </c>
      <c r="AU133" s="188" t="s">
        <v>82</v>
      </c>
      <c r="AY133" s="16" t="s">
        <v>134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6" t="s">
        <v>79</v>
      </c>
      <c r="BK133" s="189">
        <f>ROUND(I133*H133,2)</f>
        <v>0</v>
      </c>
      <c r="BL133" s="16" t="s">
        <v>141</v>
      </c>
      <c r="BM133" s="188" t="s">
        <v>384</v>
      </c>
    </row>
    <row r="134" spans="1:65" s="2" customFormat="1" ht="11.25">
      <c r="A134" s="33"/>
      <c r="B134" s="34"/>
      <c r="C134" s="35"/>
      <c r="D134" s="190" t="s">
        <v>143</v>
      </c>
      <c r="E134" s="35"/>
      <c r="F134" s="191" t="s">
        <v>264</v>
      </c>
      <c r="G134" s="35"/>
      <c r="H134" s="35"/>
      <c r="I134" s="192"/>
      <c r="J134" s="35"/>
      <c r="K134" s="35"/>
      <c r="L134" s="38"/>
      <c r="M134" s="193"/>
      <c r="N134" s="194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143</v>
      </c>
      <c r="AU134" s="16" t="s">
        <v>82</v>
      </c>
    </row>
    <row r="135" spans="1:65" s="2" customFormat="1" ht="11.25">
      <c r="A135" s="33"/>
      <c r="B135" s="34"/>
      <c r="C135" s="35"/>
      <c r="D135" s="195" t="s">
        <v>145</v>
      </c>
      <c r="E135" s="35"/>
      <c r="F135" s="196" t="s">
        <v>265</v>
      </c>
      <c r="G135" s="35"/>
      <c r="H135" s="35"/>
      <c r="I135" s="192"/>
      <c r="J135" s="35"/>
      <c r="K135" s="35"/>
      <c r="L135" s="38"/>
      <c r="M135" s="193"/>
      <c r="N135" s="194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145</v>
      </c>
      <c r="AU135" s="16" t="s">
        <v>82</v>
      </c>
    </row>
    <row r="136" spans="1:65" s="12" customFormat="1" ht="22.9" customHeight="1">
      <c r="B136" s="161"/>
      <c r="C136" s="162"/>
      <c r="D136" s="163" t="s">
        <v>70</v>
      </c>
      <c r="E136" s="175" t="s">
        <v>266</v>
      </c>
      <c r="F136" s="175" t="s">
        <v>267</v>
      </c>
      <c r="G136" s="162"/>
      <c r="H136" s="162"/>
      <c r="I136" s="165"/>
      <c r="J136" s="176">
        <f>BK136</f>
        <v>0</v>
      </c>
      <c r="K136" s="162"/>
      <c r="L136" s="167"/>
      <c r="M136" s="168"/>
      <c r="N136" s="169"/>
      <c r="O136" s="169"/>
      <c r="P136" s="170">
        <f>SUM(P137:P139)</f>
        <v>0</v>
      </c>
      <c r="Q136" s="169"/>
      <c r="R136" s="170">
        <f>SUM(R137:R139)</f>
        <v>0</v>
      </c>
      <c r="S136" s="169"/>
      <c r="T136" s="171">
        <f>SUM(T137:T139)</f>
        <v>0</v>
      </c>
      <c r="AR136" s="172" t="s">
        <v>79</v>
      </c>
      <c r="AT136" s="173" t="s">
        <v>70</v>
      </c>
      <c r="AU136" s="173" t="s">
        <v>79</v>
      </c>
      <c r="AY136" s="172" t="s">
        <v>134</v>
      </c>
      <c r="BK136" s="174">
        <f>SUM(BK137:BK139)</f>
        <v>0</v>
      </c>
    </row>
    <row r="137" spans="1:65" s="2" customFormat="1" ht="16.5" customHeight="1">
      <c r="A137" s="33"/>
      <c r="B137" s="34"/>
      <c r="C137" s="177" t="s">
        <v>212</v>
      </c>
      <c r="D137" s="177" t="s">
        <v>136</v>
      </c>
      <c r="E137" s="178" t="s">
        <v>269</v>
      </c>
      <c r="F137" s="179" t="s">
        <v>270</v>
      </c>
      <c r="G137" s="180" t="s">
        <v>271</v>
      </c>
      <c r="H137" s="181">
        <v>0.27200000000000002</v>
      </c>
      <c r="I137" s="182"/>
      <c r="J137" s="183">
        <f>ROUND(I137*H137,2)</f>
        <v>0</v>
      </c>
      <c r="K137" s="179" t="s">
        <v>140</v>
      </c>
      <c r="L137" s="38"/>
      <c r="M137" s="184" t="s">
        <v>19</v>
      </c>
      <c r="N137" s="185" t="s">
        <v>42</v>
      </c>
      <c r="O137" s="63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8" t="s">
        <v>141</v>
      </c>
      <c r="AT137" s="188" t="s">
        <v>136</v>
      </c>
      <c r="AU137" s="188" t="s">
        <v>82</v>
      </c>
      <c r="AY137" s="16" t="s">
        <v>134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6" t="s">
        <v>79</v>
      </c>
      <c r="BK137" s="189">
        <f>ROUND(I137*H137,2)</f>
        <v>0</v>
      </c>
      <c r="BL137" s="16" t="s">
        <v>141</v>
      </c>
      <c r="BM137" s="188" t="s">
        <v>385</v>
      </c>
    </row>
    <row r="138" spans="1:65" s="2" customFormat="1" ht="11.25">
      <c r="A138" s="33"/>
      <c r="B138" s="34"/>
      <c r="C138" s="35"/>
      <c r="D138" s="190" t="s">
        <v>143</v>
      </c>
      <c r="E138" s="35"/>
      <c r="F138" s="191" t="s">
        <v>273</v>
      </c>
      <c r="G138" s="35"/>
      <c r="H138" s="35"/>
      <c r="I138" s="192"/>
      <c r="J138" s="35"/>
      <c r="K138" s="35"/>
      <c r="L138" s="38"/>
      <c r="M138" s="193"/>
      <c r="N138" s="194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143</v>
      </c>
      <c r="AU138" s="16" t="s">
        <v>82</v>
      </c>
    </row>
    <row r="139" spans="1:65" s="2" customFormat="1" ht="11.25">
      <c r="A139" s="33"/>
      <c r="B139" s="34"/>
      <c r="C139" s="35"/>
      <c r="D139" s="195" t="s">
        <v>145</v>
      </c>
      <c r="E139" s="35"/>
      <c r="F139" s="196" t="s">
        <v>274</v>
      </c>
      <c r="G139" s="35"/>
      <c r="H139" s="35"/>
      <c r="I139" s="192"/>
      <c r="J139" s="35"/>
      <c r="K139" s="35"/>
      <c r="L139" s="38"/>
      <c r="M139" s="219"/>
      <c r="N139" s="220"/>
      <c r="O139" s="221"/>
      <c r="P139" s="221"/>
      <c r="Q139" s="221"/>
      <c r="R139" s="221"/>
      <c r="S139" s="221"/>
      <c r="T139" s="222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145</v>
      </c>
      <c r="AU139" s="16" t="s">
        <v>82</v>
      </c>
    </row>
    <row r="140" spans="1:65" s="2" customFormat="1" ht="6.95" customHeight="1">
      <c r="A140" s="33"/>
      <c r="B140" s="46"/>
      <c r="C140" s="47"/>
      <c r="D140" s="47"/>
      <c r="E140" s="47"/>
      <c r="F140" s="47"/>
      <c r="G140" s="47"/>
      <c r="H140" s="47"/>
      <c r="I140" s="47"/>
      <c r="J140" s="47"/>
      <c r="K140" s="47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sN8ZzGTuZsYvuYVrKFts5ix/DugPvCqse5PO2BMi5nNo0Du5T/lJdvpHs2K1/DiklkoLpKkez8jma6jJtTnTTA==" saltValue="eLexqikw6web+yOWdxOzyRVU02aSoMQMnjv3udsT1AePUxcsY9a0L66VFg8CV89gNcU3GYnoQAd2qTTAz0m61Q==" spinCount="100000" sheet="1" objects="1" scenarios="1" formatColumns="0" formatRows="0" autoFilter="0"/>
  <autoFilter ref="C87:K13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5" r:id="rId4"/>
    <hyperlink ref="F109" r:id="rId5"/>
    <hyperlink ref="F126" r:id="rId6"/>
    <hyperlink ref="F132" r:id="rId7"/>
    <hyperlink ref="F135" r:id="rId8"/>
    <hyperlink ref="F139" r:id="rId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101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108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PD na doplnění biokoridorů v k.ú. Jítrava</v>
      </c>
      <c r="F7" s="349"/>
      <c r="G7" s="349"/>
      <c r="H7" s="349"/>
      <c r="L7" s="19"/>
    </row>
    <row r="8" spans="1:46" s="1" customFormat="1" ht="12" customHeight="1">
      <c r="B8" s="19"/>
      <c r="D8" s="111" t="s">
        <v>109</v>
      </c>
      <c r="L8" s="19"/>
    </row>
    <row r="9" spans="1:46" s="2" customFormat="1" ht="16.5" customHeight="1">
      <c r="A9" s="33"/>
      <c r="B9" s="38"/>
      <c r="C9" s="33"/>
      <c r="D9" s="33"/>
      <c r="E9" s="348" t="s">
        <v>386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309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0" t="s">
        <v>387</v>
      </c>
      <c r="F11" s="351"/>
      <c r="G11" s="351"/>
      <c r="H11" s="35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12. 7. 2022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111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ROUND((SUM(BE88:BE125)),  2)</f>
        <v>0</v>
      </c>
      <c r="G35" s="33"/>
      <c r="H35" s="33"/>
      <c r="I35" s="123">
        <v>0.21</v>
      </c>
      <c r="J35" s="122">
        <f>ROUND(((SUM(BE88:BE125))*I35),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ROUND((SUM(BF88:BF125)),  2)</f>
        <v>0</v>
      </c>
      <c r="G36" s="33"/>
      <c r="H36" s="33"/>
      <c r="I36" s="123">
        <v>0.15</v>
      </c>
      <c r="J36" s="122">
        <f>ROUND(((SUM(BF88:BF125))*I36),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ROUND((SUM(BG88:BG125)),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ROUND((SUM(BH88:BH125)),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ROUND((SUM(BI88:BI125)),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112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PD na doplnění biokoridorů v k.ú. Jítrava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386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309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SO-04.1 - Péče dokončovací 1. rok LBK 201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12. 7. 2022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Liberec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113</v>
      </c>
      <c r="D61" s="136"/>
      <c r="E61" s="136"/>
      <c r="F61" s="136"/>
      <c r="G61" s="136"/>
      <c r="H61" s="136"/>
      <c r="I61" s="136"/>
      <c r="J61" s="137" t="s">
        <v>114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115</v>
      </c>
    </row>
    <row r="64" spans="1:47" s="9" customFormat="1" ht="24.95" customHeight="1">
      <c r="B64" s="139"/>
      <c r="C64" s="140"/>
      <c r="D64" s="141" t="s">
        <v>116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117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118</v>
      </c>
      <c r="E66" s="147"/>
      <c r="F66" s="147"/>
      <c r="G66" s="147"/>
      <c r="H66" s="147"/>
      <c r="I66" s="147"/>
      <c r="J66" s="148">
        <f>J122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119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PD na doplnění biokoridorů v k.ú. Jítrava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386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309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SO-04.1 - Péče dokončovací 1. rok LBK 201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12. 7. 2022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Liberec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120</v>
      </c>
      <c r="D87" s="153" t="s">
        <v>56</v>
      </c>
      <c r="E87" s="153" t="s">
        <v>52</v>
      </c>
      <c r="F87" s="153" t="s">
        <v>53</v>
      </c>
      <c r="G87" s="153" t="s">
        <v>121</v>
      </c>
      <c r="H87" s="153" t="s">
        <v>122</v>
      </c>
      <c r="I87" s="153" t="s">
        <v>123</v>
      </c>
      <c r="J87" s="153" t="s">
        <v>114</v>
      </c>
      <c r="K87" s="154" t="s">
        <v>124</v>
      </c>
      <c r="L87" s="155"/>
      <c r="M87" s="67" t="s">
        <v>19</v>
      </c>
      <c r="N87" s="68" t="s">
        <v>41</v>
      </c>
      <c r="O87" s="68" t="s">
        <v>125</v>
      </c>
      <c r="P87" s="68" t="s">
        <v>126</v>
      </c>
      <c r="Q87" s="68" t="s">
        <v>127</v>
      </c>
      <c r="R87" s="68" t="s">
        <v>128</v>
      </c>
      <c r="S87" s="68" t="s">
        <v>129</v>
      </c>
      <c r="T87" s="69" t="s">
        <v>130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131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2.9000000000000001E-2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115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132</v>
      </c>
      <c r="F89" s="164" t="s">
        <v>133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P90+P122</f>
        <v>0</v>
      </c>
      <c r="Q89" s="169"/>
      <c r="R89" s="170">
        <f>R90+R122</f>
        <v>2.9000000000000001E-2</v>
      </c>
      <c r="S89" s="169"/>
      <c r="T89" s="171">
        <f>T90+T122</f>
        <v>0</v>
      </c>
      <c r="AR89" s="172" t="s">
        <v>79</v>
      </c>
      <c r="AT89" s="173" t="s">
        <v>70</v>
      </c>
      <c r="AU89" s="173" t="s">
        <v>71</v>
      </c>
      <c r="AY89" s="172" t="s">
        <v>134</v>
      </c>
      <c r="BK89" s="174">
        <f>BK90+BK122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79</v>
      </c>
      <c r="F90" s="175" t="s">
        <v>135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SUM(P91:P121)</f>
        <v>0</v>
      </c>
      <c r="Q90" s="169"/>
      <c r="R90" s="170">
        <f>SUM(R91:R121)</f>
        <v>2.9000000000000001E-2</v>
      </c>
      <c r="S90" s="169"/>
      <c r="T90" s="171">
        <f>SUM(T91:T121)</f>
        <v>0</v>
      </c>
      <c r="AR90" s="172" t="s">
        <v>79</v>
      </c>
      <c r="AT90" s="173" t="s">
        <v>70</v>
      </c>
      <c r="AU90" s="173" t="s">
        <v>79</v>
      </c>
      <c r="AY90" s="172" t="s">
        <v>134</v>
      </c>
      <c r="BK90" s="174">
        <f>SUM(BK91:BK121)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136</v>
      </c>
      <c r="E91" s="178" t="s">
        <v>276</v>
      </c>
      <c r="F91" s="179" t="s">
        <v>277</v>
      </c>
      <c r="G91" s="180" t="s">
        <v>139</v>
      </c>
      <c r="H91" s="181">
        <v>300</v>
      </c>
      <c r="I91" s="182"/>
      <c r="J91" s="183">
        <f>ROUND(I91*H91,2)</f>
        <v>0</v>
      </c>
      <c r="K91" s="179" t="s">
        <v>140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141</v>
      </c>
      <c r="AT91" s="188" t="s">
        <v>136</v>
      </c>
      <c r="AU91" s="188" t="s">
        <v>82</v>
      </c>
      <c r="AY91" s="16" t="s">
        <v>134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141</v>
      </c>
      <c r="BM91" s="188" t="s">
        <v>388</v>
      </c>
    </row>
    <row r="92" spans="1:65" s="2" customFormat="1" ht="11.25">
      <c r="A92" s="33"/>
      <c r="B92" s="34"/>
      <c r="C92" s="35"/>
      <c r="D92" s="190" t="s">
        <v>143</v>
      </c>
      <c r="E92" s="35"/>
      <c r="F92" s="191" t="s">
        <v>279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143</v>
      </c>
      <c r="AU92" s="16" t="s">
        <v>82</v>
      </c>
    </row>
    <row r="93" spans="1:65" s="2" customFormat="1" ht="11.25">
      <c r="A93" s="33"/>
      <c r="B93" s="34"/>
      <c r="C93" s="35"/>
      <c r="D93" s="195" t="s">
        <v>145</v>
      </c>
      <c r="E93" s="35"/>
      <c r="F93" s="196" t="s">
        <v>280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145</v>
      </c>
      <c r="AU93" s="16" t="s">
        <v>82</v>
      </c>
    </row>
    <row r="94" spans="1:65" s="13" customFormat="1" ht="11.25">
      <c r="B94" s="197"/>
      <c r="C94" s="198"/>
      <c r="D94" s="190" t="s">
        <v>147</v>
      </c>
      <c r="E94" s="199" t="s">
        <v>19</v>
      </c>
      <c r="F94" s="200" t="s">
        <v>389</v>
      </c>
      <c r="G94" s="198"/>
      <c r="H94" s="201">
        <v>300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147</v>
      </c>
      <c r="AU94" s="207" t="s">
        <v>82</v>
      </c>
      <c r="AV94" s="13" t="s">
        <v>82</v>
      </c>
      <c r="AW94" s="13" t="s">
        <v>33</v>
      </c>
      <c r="AX94" s="13" t="s">
        <v>79</v>
      </c>
      <c r="AY94" s="207" t="s">
        <v>134</v>
      </c>
    </row>
    <row r="95" spans="1:65" s="2" customFormat="1" ht="16.5" customHeight="1">
      <c r="A95" s="33"/>
      <c r="B95" s="34"/>
      <c r="C95" s="177" t="s">
        <v>82</v>
      </c>
      <c r="D95" s="177" t="s">
        <v>136</v>
      </c>
      <c r="E95" s="178" t="s">
        <v>313</v>
      </c>
      <c r="F95" s="179" t="s">
        <v>314</v>
      </c>
      <c r="G95" s="180" t="s">
        <v>315</v>
      </c>
      <c r="H95" s="181">
        <v>0.31</v>
      </c>
      <c r="I95" s="182"/>
      <c r="J95" s="183">
        <f>ROUND(I95*H95,2)</f>
        <v>0</v>
      </c>
      <c r="K95" s="179" t="s">
        <v>140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141</v>
      </c>
      <c r="AT95" s="188" t="s">
        <v>136</v>
      </c>
      <c r="AU95" s="188" t="s">
        <v>82</v>
      </c>
      <c r="AY95" s="16" t="s">
        <v>134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141</v>
      </c>
      <c r="BM95" s="188" t="s">
        <v>390</v>
      </c>
    </row>
    <row r="96" spans="1:65" s="2" customFormat="1" ht="11.25">
      <c r="A96" s="33"/>
      <c r="B96" s="34"/>
      <c r="C96" s="35"/>
      <c r="D96" s="190" t="s">
        <v>143</v>
      </c>
      <c r="E96" s="35"/>
      <c r="F96" s="191" t="s">
        <v>317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143</v>
      </c>
      <c r="AU96" s="16" t="s">
        <v>82</v>
      </c>
    </row>
    <row r="97" spans="1:65" s="2" customFormat="1" ht="11.25">
      <c r="A97" s="33"/>
      <c r="B97" s="34"/>
      <c r="C97" s="35"/>
      <c r="D97" s="195" t="s">
        <v>145</v>
      </c>
      <c r="E97" s="35"/>
      <c r="F97" s="196" t="s">
        <v>318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145</v>
      </c>
      <c r="AU97" s="16" t="s">
        <v>82</v>
      </c>
    </row>
    <row r="98" spans="1:65" s="13" customFormat="1" ht="11.25">
      <c r="B98" s="197"/>
      <c r="C98" s="198"/>
      <c r="D98" s="190" t="s">
        <v>147</v>
      </c>
      <c r="E98" s="199" t="s">
        <v>19</v>
      </c>
      <c r="F98" s="200" t="s">
        <v>391</v>
      </c>
      <c r="G98" s="198"/>
      <c r="H98" s="201">
        <v>0.31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147</v>
      </c>
      <c r="AU98" s="207" t="s">
        <v>82</v>
      </c>
      <c r="AV98" s="13" t="s">
        <v>82</v>
      </c>
      <c r="AW98" s="13" t="s">
        <v>33</v>
      </c>
      <c r="AX98" s="13" t="s">
        <v>79</v>
      </c>
      <c r="AY98" s="207" t="s">
        <v>134</v>
      </c>
    </row>
    <row r="99" spans="1:65" s="2" customFormat="1" ht="16.5" customHeight="1">
      <c r="A99" s="33"/>
      <c r="B99" s="34"/>
      <c r="C99" s="177" t="s">
        <v>155</v>
      </c>
      <c r="D99" s="177" t="s">
        <v>136</v>
      </c>
      <c r="E99" s="178" t="s">
        <v>320</v>
      </c>
      <c r="F99" s="179" t="s">
        <v>321</v>
      </c>
      <c r="G99" s="180" t="s">
        <v>315</v>
      </c>
      <c r="H99" s="181">
        <v>0.1</v>
      </c>
      <c r="I99" s="182"/>
      <c r="J99" s="183">
        <f>ROUND(I99*H99,2)</f>
        <v>0</v>
      </c>
      <c r="K99" s="179" t="s">
        <v>140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141</v>
      </c>
      <c r="AT99" s="188" t="s">
        <v>136</v>
      </c>
      <c r="AU99" s="188" t="s">
        <v>82</v>
      </c>
      <c r="AY99" s="16" t="s">
        <v>134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141</v>
      </c>
      <c r="BM99" s="188" t="s">
        <v>392</v>
      </c>
    </row>
    <row r="100" spans="1:65" s="2" customFormat="1" ht="11.25">
      <c r="A100" s="33"/>
      <c r="B100" s="34"/>
      <c r="C100" s="35"/>
      <c r="D100" s="190" t="s">
        <v>143</v>
      </c>
      <c r="E100" s="35"/>
      <c r="F100" s="191" t="s">
        <v>323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143</v>
      </c>
      <c r="AU100" s="16" t="s">
        <v>82</v>
      </c>
    </row>
    <row r="101" spans="1:65" s="2" customFormat="1" ht="11.25">
      <c r="A101" s="33"/>
      <c r="B101" s="34"/>
      <c r="C101" s="35"/>
      <c r="D101" s="195" t="s">
        <v>145</v>
      </c>
      <c r="E101" s="35"/>
      <c r="F101" s="196" t="s">
        <v>324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145</v>
      </c>
      <c r="AU101" s="16" t="s">
        <v>82</v>
      </c>
    </row>
    <row r="102" spans="1:65" s="13" customFormat="1" ht="11.25">
      <c r="B102" s="197"/>
      <c r="C102" s="198"/>
      <c r="D102" s="190" t="s">
        <v>147</v>
      </c>
      <c r="E102" s="199" t="s">
        <v>19</v>
      </c>
      <c r="F102" s="200" t="s">
        <v>393</v>
      </c>
      <c r="G102" s="198"/>
      <c r="H102" s="201">
        <v>0.1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147</v>
      </c>
      <c r="AU102" s="207" t="s">
        <v>82</v>
      </c>
      <c r="AV102" s="13" t="s">
        <v>82</v>
      </c>
      <c r="AW102" s="13" t="s">
        <v>33</v>
      </c>
      <c r="AX102" s="13" t="s">
        <v>79</v>
      </c>
      <c r="AY102" s="207" t="s">
        <v>134</v>
      </c>
    </row>
    <row r="103" spans="1:65" s="2" customFormat="1" ht="16.5" customHeight="1">
      <c r="A103" s="33"/>
      <c r="B103" s="34"/>
      <c r="C103" s="177" t="s">
        <v>141</v>
      </c>
      <c r="D103" s="177" t="s">
        <v>136</v>
      </c>
      <c r="E103" s="178" t="s">
        <v>326</v>
      </c>
      <c r="F103" s="179" t="s">
        <v>327</v>
      </c>
      <c r="G103" s="180" t="s">
        <v>328</v>
      </c>
      <c r="H103" s="181">
        <v>1</v>
      </c>
      <c r="I103" s="182"/>
      <c r="J103" s="183">
        <f>ROUND(I103*H103,2)</f>
        <v>0</v>
      </c>
      <c r="K103" s="179" t="s">
        <v>19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141</v>
      </c>
      <c r="AT103" s="188" t="s">
        <v>136</v>
      </c>
      <c r="AU103" s="188" t="s">
        <v>82</v>
      </c>
      <c r="AY103" s="16" t="s">
        <v>134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141</v>
      </c>
      <c r="BM103" s="188" t="s">
        <v>394</v>
      </c>
    </row>
    <row r="104" spans="1:65" s="2" customFormat="1" ht="11.25">
      <c r="A104" s="33"/>
      <c r="B104" s="34"/>
      <c r="C104" s="35"/>
      <c r="D104" s="190" t="s">
        <v>143</v>
      </c>
      <c r="E104" s="35"/>
      <c r="F104" s="191" t="s">
        <v>327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143</v>
      </c>
      <c r="AU104" s="16" t="s">
        <v>82</v>
      </c>
    </row>
    <row r="105" spans="1:65" s="2" customFormat="1" ht="19.5">
      <c r="A105" s="33"/>
      <c r="B105" s="34"/>
      <c r="C105" s="35"/>
      <c r="D105" s="190" t="s">
        <v>162</v>
      </c>
      <c r="E105" s="35"/>
      <c r="F105" s="218" t="s">
        <v>330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162</v>
      </c>
      <c r="AU105" s="16" t="s">
        <v>82</v>
      </c>
    </row>
    <row r="106" spans="1:65" s="2" customFormat="1" ht="16.5" customHeight="1">
      <c r="A106" s="33"/>
      <c r="B106" s="34"/>
      <c r="C106" s="177" t="s">
        <v>172</v>
      </c>
      <c r="D106" s="177" t="s">
        <v>136</v>
      </c>
      <c r="E106" s="178" t="s">
        <v>331</v>
      </c>
      <c r="F106" s="179" t="s">
        <v>332</v>
      </c>
      <c r="G106" s="180" t="s">
        <v>333</v>
      </c>
      <c r="H106" s="181">
        <v>3</v>
      </c>
      <c r="I106" s="182"/>
      <c r="J106" s="183">
        <f>ROUND(I106*H106,2)</f>
        <v>0</v>
      </c>
      <c r="K106" s="179" t="s">
        <v>19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3.0000000000000001E-3</v>
      </c>
      <c r="R106" s="186">
        <f>Q106*H106</f>
        <v>9.0000000000000011E-3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141</v>
      </c>
      <c r="AT106" s="188" t="s">
        <v>136</v>
      </c>
      <c r="AU106" s="188" t="s">
        <v>82</v>
      </c>
      <c r="AY106" s="16" t="s">
        <v>134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79</v>
      </c>
      <c r="BK106" s="189">
        <f>ROUND(I106*H106,2)</f>
        <v>0</v>
      </c>
      <c r="BL106" s="16" t="s">
        <v>141</v>
      </c>
      <c r="BM106" s="188" t="s">
        <v>395</v>
      </c>
    </row>
    <row r="107" spans="1:65" s="2" customFormat="1" ht="11.25">
      <c r="A107" s="33"/>
      <c r="B107" s="34"/>
      <c r="C107" s="35"/>
      <c r="D107" s="190" t="s">
        <v>143</v>
      </c>
      <c r="E107" s="35"/>
      <c r="F107" s="191" t="s">
        <v>332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143</v>
      </c>
      <c r="AU107" s="16" t="s">
        <v>82</v>
      </c>
    </row>
    <row r="108" spans="1:65" s="13" customFormat="1" ht="11.25">
      <c r="B108" s="197"/>
      <c r="C108" s="198"/>
      <c r="D108" s="190" t="s">
        <v>147</v>
      </c>
      <c r="E108" s="199" t="s">
        <v>19</v>
      </c>
      <c r="F108" s="200" t="s">
        <v>396</v>
      </c>
      <c r="G108" s="198"/>
      <c r="H108" s="201">
        <v>3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147</v>
      </c>
      <c r="AU108" s="207" t="s">
        <v>82</v>
      </c>
      <c r="AV108" s="13" t="s">
        <v>82</v>
      </c>
      <c r="AW108" s="13" t="s">
        <v>33</v>
      </c>
      <c r="AX108" s="13" t="s">
        <v>79</v>
      </c>
      <c r="AY108" s="207" t="s">
        <v>134</v>
      </c>
    </row>
    <row r="109" spans="1:65" s="2" customFormat="1" ht="16.5" customHeight="1">
      <c r="A109" s="33"/>
      <c r="B109" s="34"/>
      <c r="C109" s="177" t="s">
        <v>179</v>
      </c>
      <c r="D109" s="177" t="s">
        <v>136</v>
      </c>
      <c r="E109" s="178" t="s">
        <v>336</v>
      </c>
      <c r="F109" s="179" t="s">
        <v>337</v>
      </c>
      <c r="G109" s="180" t="s">
        <v>333</v>
      </c>
      <c r="H109" s="181">
        <v>1</v>
      </c>
      <c r="I109" s="182"/>
      <c r="J109" s="183">
        <f>ROUND(I109*H109,2)</f>
        <v>0</v>
      </c>
      <c r="K109" s="179" t="s">
        <v>19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0.02</v>
      </c>
      <c r="R109" s="186">
        <f>Q109*H109</f>
        <v>0.02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141</v>
      </c>
      <c r="AT109" s="188" t="s">
        <v>136</v>
      </c>
      <c r="AU109" s="188" t="s">
        <v>82</v>
      </c>
      <c r="AY109" s="16" t="s">
        <v>134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141</v>
      </c>
      <c r="BM109" s="188" t="s">
        <v>397</v>
      </c>
    </row>
    <row r="110" spans="1:65" s="2" customFormat="1" ht="11.25">
      <c r="A110" s="33"/>
      <c r="B110" s="34"/>
      <c r="C110" s="35"/>
      <c r="D110" s="190" t="s">
        <v>143</v>
      </c>
      <c r="E110" s="35"/>
      <c r="F110" s="191" t="s">
        <v>337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143</v>
      </c>
      <c r="AU110" s="16" t="s">
        <v>82</v>
      </c>
    </row>
    <row r="111" spans="1:65" s="2" customFormat="1" ht="19.5">
      <c r="A111" s="33"/>
      <c r="B111" s="34"/>
      <c r="C111" s="35"/>
      <c r="D111" s="190" t="s">
        <v>162</v>
      </c>
      <c r="E111" s="35"/>
      <c r="F111" s="218" t="s">
        <v>339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162</v>
      </c>
      <c r="AU111" s="16" t="s">
        <v>82</v>
      </c>
    </row>
    <row r="112" spans="1:65" s="13" customFormat="1" ht="11.25">
      <c r="B112" s="197"/>
      <c r="C112" s="198"/>
      <c r="D112" s="190" t="s">
        <v>147</v>
      </c>
      <c r="E112" s="199" t="s">
        <v>19</v>
      </c>
      <c r="F112" s="200" t="s">
        <v>398</v>
      </c>
      <c r="G112" s="198"/>
      <c r="H112" s="201">
        <v>1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147</v>
      </c>
      <c r="AU112" s="207" t="s">
        <v>82</v>
      </c>
      <c r="AV112" s="13" t="s">
        <v>82</v>
      </c>
      <c r="AW112" s="13" t="s">
        <v>33</v>
      </c>
      <c r="AX112" s="13" t="s">
        <v>79</v>
      </c>
      <c r="AY112" s="207" t="s">
        <v>134</v>
      </c>
    </row>
    <row r="113" spans="1:65" s="2" customFormat="1" ht="16.5" customHeight="1">
      <c r="A113" s="33"/>
      <c r="B113" s="34"/>
      <c r="C113" s="177" t="s">
        <v>185</v>
      </c>
      <c r="D113" s="177" t="s">
        <v>136</v>
      </c>
      <c r="E113" s="178" t="s">
        <v>245</v>
      </c>
      <c r="F113" s="179" t="s">
        <v>246</v>
      </c>
      <c r="G113" s="180" t="s">
        <v>247</v>
      </c>
      <c r="H113" s="181">
        <v>9.76</v>
      </c>
      <c r="I113" s="182"/>
      <c r="J113" s="183">
        <f>ROUND(I113*H113,2)</f>
        <v>0</v>
      </c>
      <c r="K113" s="179" t="s">
        <v>140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141</v>
      </c>
      <c r="AT113" s="188" t="s">
        <v>136</v>
      </c>
      <c r="AU113" s="188" t="s">
        <v>82</v>
      </c>
      <c r="AY113" s="16" t="s">
        <v>134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79</v>
      </c>
      <c r="BK113" s="189">
        <f>ROUND(I113*H113,2)</f>
        <v>0</v>
      </c>
      <c r="BL113" s="16" t="s">
        <v>141</v>
      </c>
      <c r="BM113" s="188" t="s">
        <v>399</v>
      </c>
    </row>
    <row r="114" spans="1:65" s="2" customFormat="1" ht="11.25">
      <c r="A114" s="33"/>
      <c r="B114" s="34"/>
      <c r="C114" s="35"/>
      <c r="D114" s="190" t="s">
        <v>143</v>
      </c>
      <c r="E114" s="35"/>
      <c r="F114" s="191" t="s">
        <v>249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143</v>
      </c>
      <c r="AU114" s="16" t="s">
        <v>82</v>
      </c>
    </row>
    <row r="115" spans="1:65" s="2" customFormat="1" ht="11.25">
      <c r="A115" s="33"/>
      <c r="B115" s="34"/>
      <c r="C115" s="35"/>
      <c r="D115" s="195" t="s">
        <v>145</v>
      </c>
      <c r="E115" s="35"/>
      <c r="F115" s="196" t="s">
        <v>250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145</v>
      </c>
      <c r="AU115" s="16" t="s">
        <v>82</v>
      </c>
    </row>
    <row r="116" spans="1:65" s="2" customFormat="1" ht="19.5">
      <c r="A116" s="33"/>
      <c r="B116" s="34"/>
      <c r="C116" s="35"/>
      <c r="D116" s="190" t="s">
        <v>162</v>
      </c>
      <c r="E116" s="35"/>
      <c r="F116" s="218" t="s">
        <v>251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162</v>
      </c>
      <c r="AU116" s="16" t="s">
        <v>82</v>
      </c>
    </row>
    <row r="117" spans="1:65" s="13" customFormat="1" ht="11.25">
      <c r="B117" s="197"/>
      <c r="C117" s="198"/>
      <c r="D117" s="190" t="s">
        <v>147</v>
      </c>
      <c r="E117" s="199" t="s">
        <v>19</v>
      </c>
      <c r="F117" s="200" t="s">
        <v>400</v>
      </c>
      <c r="G117" s="198"/>
      <c r="H117" s="201">
        <v>4.96</v>
      </c>
      <c r="I117" s="202"/>
      <c r="J117" s="198"/>
      <c r="K117" s="198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147</v>
      </c>
      <c r="AU117" s="207" t="s">
        <v>82</v>
      </c>
      <c r="AV117" s="13" t="s">
        <v>82</v>
      </c>
      <c r="AW117" s="13" t="s">
        <v>33</v>
      </c>
      <c r="AX117" s="13" t="s">
        <v>71</v>
      </c>
      <c r="AY117" s="207" t="s">
        <v>134</v>
      </c>
    </row>
    <row r="118" spans="1:65" s="13" customFormat="1" ht="11.25">
      <c r="B118" s="197"/>
      <c r="C118" s="198"/>
      <c r="D118" s="190" t="s">
        <v>147</v>
      </c>
      <c r="E118" s="199" t="s">
        <v>19</v>
      </c>
      <c r="F118" s="200" t="s">
        <v>401</v>
      </c>
      <c r="G118" s="198"/>
      <c r="H118" s="201">
        <v>4.8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147</v>
      </c>
      <c r="AU118" s="207" t="s">
        <v>82</v>
      </c>
      <c r="AV118" s="13" t="s">
        <v>82</v>
      </c>
      <c r="AW118" s="13" t="s">
        <v>33</v>
      </c>
      <c r="AX118" s="13" t="s">
        <v>71</v>
      </c>
      <c r="AY118" s="207" t="s">
        <v>134</v>
      </c>
    </row>
    <row r="119" spans="1:65" s="2" customFormat="1" ht="16.5" customHeight="1">
      <c r="A119" s="33"/>
      <c r="B119" s="34"/>
      <c r="C119" s="177" t="s">
        <v>160</v>
      </c>
      <c r="D119" s="177" t="s">
        <v>136</v>
      </c>
      <c r="E119" s="178" t="s">
        <v>255</v>
      </c>
      <c r="F119" s="179" t="s">
        <v>256</v>
      </c>
      <c r="G119" s="180" t="s">
        <v>247</v>
      </c>
      <c r="H119" s="181">
        <v>9.76</v>
      </c>
      <c r="I119" s="182"/>
      <c r="J119" s="183">
        <f>ROUND(I119*H119,2)</f>
        <v>0</v>
      </c>
      <c r="K119" s="179" t="s">
        <v>140</v>
      </c>
      <c r="L119" s="38"/>
      <c r="M119" s="184" t="s">
        <v>19</v>
      </c>
      <c r="N119" s="185" t="s">
        <v>42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141</v>
      </c>
      <c r="AT119" s="188" t="s">
        <v>136</v>
      </c>
      <c r="AU119" s="188" t="s">
        <v>82</v>
      </c>
      <c r="AY119" s="16" t="s">
        <v>134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79</v>
      </c>
      <c r="BK119" s="189">
        <f>ROUND(I119*H119,2)</f>
        <v>0</v>
      </c>
      <c r="BL119" s="16" t="s">
        <v>141</v>
      </c>
      <c r="BM119" s="188" t="s">
        <v>402</v>
      </c>
    </row>
    <row r="120" spans="1:65" s="2" customFormat="1" ht="11.25">
      <c r="A120" s="33"/>
      <c r="B120" s="34"/>
      <c r="C120" s="35"/>
      <c r="D120" s="190" t="s">
        <v>143</v>
      </c>
      <c r="E120" s="35"/>
      <c r="F120" s="191" t="s">
        <v>258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143</v>
      </c>
      <c r="AU120" s="16" t="s">
        <v>82</v>
      </c>
    </row>
    <row r="121" spans="1:65" s="2" customFormat="1" ht="11.25">
      <c r="A121" s="33"/>
      <c r="B121" s="34"/>
      <c r="C121" s="35"/>
      <c r="D121" s="195" t="s">
        <v>145</v>
      </c>
      <c r="E121" s="35"/>
      <c r="F121" s="196" t="s">
        <v>259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145</v>
      </c>
      <c r="AU121" s="16" t="s">
        <v>82</v>
      </c>
    </row>
    <row r="122" spans="1:65" s="12" customFormat="1" ht="22.9" customHeight="1">
      <c r="B122" s="161"/>
      <c r="C122" s="162"/>
      <c r="D122" s="163" t="s">
        <v>70</v>
      </c>
      <c r="E122" s="175" t="s">
        <v>266</v>
      </c>
      <c r="F122" s="175" t="s">
        <v>267</v>
      </c>
      <c r="G122" s="162"/>
      <c r="H122" s="162"/>
      <c r="I122" s="165"/>
      <c r="J122" s="176">
        <f>BK122</f>
        <v>0</v>
      </c>
      <c r="K122" s="162"/>
      <c r="L122" s="167"/>
      <c r="M122" s="168"/>
      <c r="N122" s="169"/>
      <c r="O122" s="169"/>
      <c r="P122" s="170">
        <f>SUM(P123:P125)</f>
        <v>0</v>
      </c>
      <c r="Q122" s="169"/>
      <c r="R122" s="170">
        <f>SUM(R123:R125)</f>
        <v>0</v>
      </c>
      <c r="S122" s="169"/>
      <c r="T122" s="171">
        <f>SUM(T123:T125)</f>
        <v>0</v>
      </c>
      <c r="AR122" s="172" t="s">
        <v>79</v>
      </c>
      <c r="AT122" s="173" t="s">
        <v>70</v>
      </c>
      <c r="AU122" s="173" t="s">
        <v>79</v>
      </c>
      <c r="AY122" s="172" t="s">
        <v>134</v>
      </c>
      <c r="BK122" s="174">
        <f>SUM(BK123:BK125)</f>
        <v>0</v>
      </c>
    </row>
    <row r="123" spans="1:65" s="2" customFormat="1" ht="16.5" customHeight="1">
      <c r="A123" s="33"/>
      <c r="B123" s="34"/>
      <c r="C123" s="177" t="s">
        <v>195</v>
      </c>
      <c r="D123" s="177" t="s">
        <v>136</v>
      </c>
      <c r="E123" s="178" t="s">
        <v>269</v>
      </c>
      <c r="F123" s="179" t="s">
        <v>270</v>
      </c>
      <c r="G123" s="180" t="s">
        <v>271</v>
      </c>
      <c r="H123" s="181">
        <v>2.9000000000000001E-2</v>
      </c>
      <c r="I123" s="182"/>
      <c r="J123" s="183">
        <f>ROUND(I123*H123,2)</f>
        <v>0</v>
      </c>
      <c r="K123" s="179" t="s">
        <v>140</v>
      </c>
      <c r="L123" s="38"/>
      <c r="M123" s="184" t="s">
        <v>19</v>
      </c>
      <c r="N123" s="185" t="s">
        <v>42</v>
      </c>
      <c r="O123" s="63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141</v>
      </c>
      <c r="AT123" s="188" t="s">
        <v>136</v>
      </c>
      <c r="AU123" s="188" t="s">
        <v>82</v>
      </c>
      <c r="AY123" s="16" t="s">
        <v>134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79</v>
      </c>
      <c r="BK123" s="189">
        <f>ROUND(I123*H123,2)</f>
        <v>0</v>
      </c>
      <c r="BL123" s="16" t="s">
        <v>141</v>
      </c>
      <c r="BM123" s="188" t="s">
        <v>403</v>
      </c>
    </row>
    <row r="124" spans="1:65" s="2" customFormat="1" ht="11.25">
      <c r="A124" s="33"/>
      <c r="B124" s="34"/>
      <c r="C124" s="35"/>
      <c r="D124" s="190" t="s">
        <v>143</v>
      </c>
      <c r="E124" s="35"/>
      <c r="F124" s="191" t="s">
        <v>273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143</v>
      </c>
      <c r="AU124" s="16" t="s">
        <v>82</v>
      </c>
    </row>
    <row r="125" spans="1:65" s="2" customFormat="1" ht="11.25">
      <c r="A125" s="33"/>
      <c r="B125" s="34"/>
      <c r="C125" s="35"/>
      <c r="D125" s="195" t="s">
        <v>145</v>
      </c>
      <c r="E125" s="35"/>
      <c r="F125" s="196" t="s">
        <v>274</v>
      </c>
      <c r="G125" s="35"/>
      <c r="H125" s="35"/>
      <c r="I125" s="192"/>
      <c r="J125" s="35"/>
      <c r="K125" s="35"/>
      <c r="L125" s="38"/>
      <c r="M125" s="219"/>
      <c r="N125" s="220"/>
      <c r="O125" s="221"/>
      <c r="P125" s="221"/>
      <c r="Q125" s="221"/>
      <c r="R125" s="221"/>
      <c r="S125" s="221"/>
      <c r="T125" s="22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145</v>
      </c>
      <c r="AU125" s="16" t="s">
        <v>82</v>
      </c>
    </row>
    <row r="126" spans="1:65" s="2" customFormat="1" ht="6.95" customHeight="1">
      <c r="A126" s="33"/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8"/>
      <c r="M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</sheetData>
  <sheetProtection algorithmName="SHA-512" hashValue="HJq7QzJpMMO7ZuevBLIJqZ3Vq3xGBCu5wRwlB3UME5DStQVc6NxlpNbNkwuTGZQQRlh6HejeJhX6TpCJQs+wsQ==" saltValue="3Sl0gS0JTjt4kYhVfnV0asqL/hdHmo+Q8iXkJ6dmGkH3mWEP9jqBbri/tW28+NQQJNsupZbfRuiuhja4iaQzGw==" spinCount="100000" sheet="1" objects="1" scenarios="1" formatColumns="0" formatRows="0" autoFilter="0"/>
  <autoFilter ref="C87:K12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15" r:id="rId4"/>
    <hyperlink ref="F121" r:id="rId5"/>
    <hyperlink ref="F125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104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108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PD na doplnění biokoridorů v k.ú. Jítrava</v>
      </c>
      <c r="F7" s="349"/>
      <c r="G7" s="349"/>
      <c r="H7" s="349"/>
      <c r="L7" s="19"/>
    </row>
    <row r="8" spans="1:46" s="1" customFormat="1" ht="12" customHeight="1">
      <c r="B8" s="19"/>
      <c r="D8" s="111" t="s">
        <v>109</v>
      </c>
      <c r="L8" s="19"/>
    </row>
    <row r="9" spans="1:46" s="2" customFormat="1" ht="16.5" customHeight="1">
      <c r="A9" s="33"/>
      <c r="B9" s="38"/>
      <c r="C9" s="33"/>
      <c r="D9" s="33"/>
      <c r="E9" s="348" t="s">
        <v>386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309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0" t="s">
        <v>404</v>
      </c>
      <c r="F11" s="351"/>
      <c r="G11" s="351"/>
      <c r="H11" s="35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12. 7. 2022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111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ROUND((SUM(BE88:BE136)),  2)</f>
        <v>0</v>
      </c>
      <c r="G35" s="33"/>
      <c r="H35" s="33"/>
      <c r="I35" s="123">
        <v>0.21</v>
      </c>
      <c r="J35" s="122">
        <f>ROUND(((SUM(BE88:BE136))*I35),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ROUND((SUM(BF88:BF136)),  2)</f>
        <v>0</v>
      </c>
      <c r="G36" s="33"/>
      <c r="H36" s="33"/>
      <c r="I36" s="123">
        <v>0.15</v>
      </c>
      <c r="J36" s="122">
        <f>ROUND(((SUM(BF88:BF136))*I36),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ROUND((SUM(BG88:BG136)),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ROUND((SUM(BH88:BH136)),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ROUND((SUM(BI88:BI136)),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112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PD na doplnění biokoridorů v k.ú. Jítrava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109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386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309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SO-04.2 - Péče rozvojová 2.-3. rok LBK 201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12. 7. 2022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Liberec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113</v>
      </c>
      <c r="D61" s="136"/>
      <c r="E61" s="136"/>
      <c r="F61" s="136"/>
      <c r="G61" s="136"/>
      <c r="H61" s="136"/>
      <c r="I61" s="136"/>
      <c r="J61" s="137" t="s">
        <v>114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115</v>
      </c>
    </row>
    <row r="64" spans="1:47" s="9" customFormat="1" ht="24.95" customHeight="1">
      <c r="B64" s="139"/>
      <c r="C64" s="140"/>
      <c r="D64" s="141" t="s">
        <v>116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117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118</v>
      </c>
      <c r="E66" s="147"/>
      <c r="F66" s="147"/>
      <c r="G66" s="147"/>
      <c r="H66" s="147"/>
      <c r="I66" s="147"/>
      <c r="J66" s="148">
        <f>J133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119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PD na doplnění biokoridorů v k.ú. Jítrava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109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386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309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SO-04.2 - Péče rozvojová 2.-3. rok LBK 201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12. 7. 2022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Liberec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120</v>
      </c>
      <c r="D87" s="153" t="s">
        <v>56</v>
      </c>
      <c r="E87" s="153" t="s">
        <v>52</v>
      </c>
      <c r="F87" s="153" t="s">
        <v>53</v>
      </c>
      <c r="G87" s="153" t="s">
        <v>121</v>
      </c>
      <c r="H87" s="153" t="s">
        <v>122</v>
      </c>
      <c r="I87" s="153" t="s">
        <v>123</v>
      </c>
      <c r="J87" s="153" t="s">
        <v>114</v>
      </c>
      <c r="K87" s="154" t="s">
        <v>124</v>
      </c>
      <c r="L87" s="155"/>
      <c r="M87" s="67" t="s">
        <v>19</v>
      </c>
      <c r="N87" s="68" t="s">
        <v>41</v>
      </c>
      <c r="O87" s="68" t="s">
        <v>125</v>
      </c>
      <c r="P87" s="68" t="s">
        <v>126</v>
      </c>
      <c r="Q87" s="68" t="s">
        <v>127</v>
      </c>
      <c r="R87" s="68" t="s">
        <v>128</v>
      </c>
      <c r="S87" s="68" t="s">
        <v>129</v>
      </c>
      <c r="T87" s="69" t="s">
        <v>130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131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5.8000000000000003E-2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115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132</v>
      </c>
      <c r="F89" s="164" t="s">
        <v>133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P90+P133</f>
        <v>0</v>
      </c>
      <c r="Q89" s="169"/>
      <c r="R89" s="170">
        <f>R90+R133</f>
        <v>5.8000000000000003E-2</v>
      </c>
      <c r="S89" s="169"/>
      <c r="T89" s="171">
        <f>T90+T133</f>
        <v>0</v>
      </c>
      <c r="AR89" s="172" t="s">
        <v>79</v>
      </c>
      <c r="AT89" s="173" t="s">
        <v>70</v>
      </c>
      <c r="AU89" s="173" t="s">
        <v>71</v>
      </c>
      <c r="AY89" s="172" t="s">
        <v>134</v>
      </c>
      <c r="BK89" s="174">
        <f>BK90+BK133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79</v>
      </c>
      <c r="F90" s="175" t="s">
        <v>135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SUM(P91:P132)</f>
        <v>0</v>
      </c>
      <c r="Q90" s="169"/>
      <c r="R90" s="170">
        <f>SUM(R91:R132)</f>
        <v>5.8000000000000003E-2</v>
      </c>
      <c r="S90" s="169"/>
      <c r="T90" s="171">
        <f>SUM(T91:T132)</f>
        <v>0</v>
      </c>
      <c r="AR90" s="172" t="s">
        <v>79</v>
      </c>
      <c r="AT90" s="173" t="s">
        <v>70</v>
      </c>
      <c r="AU90" s="173" t="s">
        <v>79</v>
      </c>
      <c r="AY90" s="172" t="s">
        <v>134</v>
      </c>
      <c r="BK90" s="174">
        <f>SUM(BK91:BK132)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136</v>
      </c>
      <c r="E91" s="178" t="s">
        <v>276</v>
      </c>
      <c r="F91" s="179" t="s">
        <v>277</v>
      </c>
      <c r="G91" s="180" t="s">
        <v>139</v>
      </c>
      <c r="H91" s="181">
        <v>400</v>
      </c>
      <c r="I91" s="182"/>
      <c r="J91" s="183">
        <f>ROUND(I91*H91,2)</f>
        <v>0</v>
      </c>
      <c r="K91" s="179" t="s">
        <v>140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141</v>
      </c>
      <c r="AT91" s="188" t="s">
        <v>136</v>
      </c>
      <c r="AU91" s="188" t="s">
        <v>82</v>
      </c>
      <c r="AY91" s="16" t="s">
        <v>134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141</v>
      </c>
      <c r="BM91" s="188" t="s">
        <v>405</v>
      </c>
    </row>
    <row r="92" spans="1:65" s="2" customFormat="1" ht="11.25">
      <c r="A92" s="33"/>
      <c r="B92" s="34"/>
      <c r="C92" s="35"/>
      <c r="D92" s="190" t="s">
        <v>143</v>
      </c>
      <c r="E92" s="35"/>
      <c r="F92" s="191" t="s">
        <v>279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143</v>
      </c>
      <c r="AU92" s="16" t="s">
        <v>82</v>
      </c>
    </row>
    <row r="93" spans="1:65" s="2" customFormat="1" ht="11.25">
      <c r="A93" s="33"/>
      <c r="B93" s="34"/>
      <c r="C93" s="35"/>
      <c r="D93" s="195" t="s">
        <v>145</v>
      </c>
      <c r="E93" s="35"/>
      <c r="F93" s="196" t="s">
        <v>280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145</v>
      </c>
      <c r="AU93" s="16" t="s">
        <v>82</v>
      </c>
    </row>
    <row r="94" spans="1:65" s="13" customFormat="1" ht="11.25">
      <c r="B94" s="197"/>
      <c r="C94" s="198"/>
      <c r="D94" s="190" t="s">
        <v>147</v>
      </c>
      <c r="E94" s="199" t="s">
        <v>19</v>
      </c>
      <c r="F94" s="200" t="s">
        <v>406</v>
      </c>
      <c r="G94" s="198"/>
      <c r="H94" s="201">
        <v>400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147</v>
      </c>
      <c r="AU94" s="207" t="s">
        <v>82</v>
      </c>
      <c r="AV94" s="13" t="s">
        <v>82</v>
      </c>
      <c r="AW94" s="13" t="s">
        <v>33</v>
      </c>
      <c r="AX94" s="13" t="s">
        <v>79</v>
      </c>
      <c r="AY94" s="207" t="s">
        <v>134</v>
      </c>
    </row>
    <row r="95" spans="1:65" s="2" customFormat="1" ht="16.5" customHeight="1">
      <c r="A95" s="33"/>
      <c r="B95" s="34"/>
      <c r="C95" s="177" t="s">
        <v>82</v>
      </c>
      <c r="D95" s="177" t="s">
        <v>136</v>
      </c>
      <c r="E95" s="178" t="s">
        <v>350</v>
      </c>
      <c r="F95" s="179" t="s">
        <v>351</v>
      </c>
      <c r="G95" s="180" t="s">
        <v>167</v>
      </c>
      <c r="H95" s="181">
        <v>12</v>
      </c>
      <c r="I95" s="182"/>
      <c r="J95" s="183">
        <f>ROUND(I95*H95,2)</f>
        <v>0</v>
      </c>
      <c r="K95" s="179" t="s">
        <v>140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141</v>
      </c>
      <c r="AT95" s="188" t="s">
        <v>136</v>
      </c>
      <c r="AU95" s="188" t="s">
        <v>82</v>
      </c>
      <c r="AY95" s="16" t="s">
        <v>134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141</v>
      </c>
      <c r="BM95" s="188" t="s">
        <v>407</v>
      </c>
    </row>
    <row r="96" spans="1:65" s="2" customFormat="1" ht="11.25">
      <c r="A96" s="33"/>
      <c r="B96" s="34"/>
      <c r="C96" s="35"/>
      <c r="D96" s="190" t="s">
        <v>143</v>
      </c>
      <c r="E96" s="35"/>
      <c r="F96" s="191" t="s">
        <v>353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143</v>
      </c>
      <c r="AU96" s="16" t="s">
        <v>82</v>
      </c>
    </row>
    <row r="97" spans="1:65" s="2" customFormat="1" ht="11.25">
      <c r="A97" s="33"/>
      <c r="B97" s="34"/>
      <c r="C97" s="35"/>
      <c r="D97" s="195" t="s">
        <v>145</v>
      </c>
      <c r="E97" s="35"/>
      <c r="F97" s="196" t="s">
        <v>354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145</v>
      </c>
      <c r="AU97" s="16" t="s">
        <v>82</v>
      </c>
    </row>
    <row r="98" spans="1:65" s="13" customFormat="1" ht="11.25">
      <c r="B98" s="197"/>
      <c r="C98" s="198"/>
      <c r="D98" s="190" t="s">
        <v>147</v>
      </c>
      <c r="E98" s="199" t="s">
        <v>19</v>
      </c>
      <c r="F98" s="200" t="s">
        <v>408</v>
      </c>
      <c r="G98" s="198"/>
      <c r="H98" s="201">
        <v>12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147</v>
      </c>
      <c r="AU98" s="207" t="s">
        <v>82</v>
      </c>
      <c r="AV98" s="13" t="s">
        <v>82</v>
      </c>
      <c r="AW98" s="13" t="s">
        <v>33</v>
      </c>
      <c r="AX98" s="13" t="s">
        <v>79</v>
      </c>
      <c r="AY98" s="207" t="s">
        <v>134</v>
      </c>
    </row>
    <row r="99" spans="1:65" s="2" customFormat="1" ht="16.5" customHeight="1">
      <c r="A99" s="33"/>
      <c r="B99" s="34"/>
      <c r="C99" s="177" t="s">
        <v>155</v>
      </c>
      <c r="D99" s="177" t="s">
        <v>136</v>
      </c>
      <c r="E99" s="178" t="s">
        <v>356</v>
      </c>
      <c r="F99" s="179" t="s">
        <v>357</v>
      </c>
      <c r="G99" s="180" t="s">
        <v>167</v>
      </c>
      <c r="H99" s="181">
        <v>14</v>
      </c>
      <c r="I99" s="182"/>
      <c r="J99" s="183">
        <f>ROUND(I99*H99,2)</f>
        <v>0</v>
      </c>
      <c r="K99" s="179" t="s">
        <v>140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141</v>
      </c>
      <c r="AT99" s="188" t="s">
        <v>136</v>
      </c>
      <c r="AU99" s="188" t="s">
        <v>82</v>
      </c>
      <c r="AY99" s="16" t="s">
        <v>134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141</v>
      </c>
      <c r="BM99" s="188" t="s">
        <v>409</v>
      </c>
    </row>
    <row r="100" spans="1:65" s="2" customFormat="1" ht="11.25">
      <c r="A100" s="33"/>
      <c r="B100" s="34"/>
      <c r="C100" s="35"/>
      <c r="D100" s="190" t="s">
        <v>143</v>
      </c>
      <c r="E100" s="35"/>
      <c r="F100" s="191" t="s">
        <v>359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143</v>
      </c>
      <c r="AU100" s="16" t="s">
        <v>82</v>
      </c>
    </row>
    <row r="101" spans="1:65" s="2" customFormat="1" ht="11.25">
      <c r="A101" s="33"/>
      <c r="B101" s="34"/>
      <c r="C101" s="35"/>
      <c r="D101" s="195" t="s">
        <v>145</v>
      </c>
      <c r="E101" s="35"/>
      <c r="F101" s="196" t="s">
        <v>360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145</v>
      </c>
      <c r="AU101" s="16" t="s">
        <v>82</v>
      </c>
    </row>
    <row r="102" spans="1:65" s="13" customFormat="1" ht="11.25">
      <c r="B102" s="197"/>
      <c r="C102" s="198"/>
      <c r="D102" s="190" t="s">
        <v>147</v>
      </c>
      <c r="E102" s="199" t="s">
        <v>19</v>
      </c>
      <c r="F102" s="200" t="s">
        <v>410</v>
      </c>
      <c r="G102" s="198"/>
      <c r="H102" s="201">
        <v>14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147</v>
      </c>
      <c r="AU102" s="207" t="s">
        <v>82</v>
      </c>
      <c r="AV102" s="13" t="s">
        <v>82</v>
      </c>
      <c r="AW102" s="13" t="s">
        <v>33</v>
      </c>
      <c r="AX102" s="13" t="s">
        <v>79</v>
      </c>
      <c r="AY102" s="207" t="s">
        <v>134</v>
      </c>
    </row>
    <row r="103" spans="1:65" s="2" customFormat="1" ht="16.5" customHeight="1">
      <c r="A103" s="33"/>
      <c r="B103" s="34"/>
      <c r="C103" s="177" t="s">
        <v>141</v>
      </c>
      <c r="D103" s="177" t="s">
        <v>136</v>
      </c>
      <c r="E103" s="178" t="s">
        <v>362</v>
      </c>
      <c r="F103" s="179" t="s">
        <v>363</v>
      </c>
      <c r="G103" s="180" t="s">
        <v>167</v>
      </c>
      <c r="H103" s="181">
        <v>24</v>
      </c>
      <c r="I103" s="182"/>
      <c r="J103" s="183">
        <f>ROUND(I103*H103,2)</f>
        <v>0</v>
      </c>
      <c r="K103" s="179" t="s">
        <v>140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141</v>
      </c>
      <c r="AT103" s="188" t="s">
        <v>136</v>
      </c>
      <c r="AU103" s="188" t="s">
        <v>82</v>
      </c>
      <c r="AY103" s="16" t="s">
        <v>134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141</v>
      </c>
      <c r="BM103" s="188" t="s">
        <v>411</v>
      </c>
    </row>
    <row r="104" spans="1:65" s="2" customFormat="1" ht="11.25">
      <c r="A104" s="33"/>
      <c r="B104" s="34"/>
      <c r="C104" s="35"/>
      <c r="D104" s="190" t="s">
        <v>143</v>
      </c>
      <c r="E104" s="35"/>
      <c r="F104" s="191" t="s">
        <v>365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143</v>
      </c>
      <c r="AU104" s="16" t="s">
        <v>82</v>
      </c>
    </row>
    <row r="105" spans="1:65" s="2" customFormat="1" ht="11.25">
      <c r="A105" s="33"/>
      <c r="B105" s="34"/>
      <c r="C105" s="35"/>
      <c r="D105" s="195" t="s">
        <v>145</v>
      </c>
      <c r="E105" s="35"/>
      <c r="F105" s="196" t="s">
        <v>366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145</v>
      </c>
      <c r="AU105" s="16" t="s">
        <v>82</v>
      </c>
    </row>
    <row r="106" spans="1:65" s="13" customFormat="1" ht="11.25">
      <c r="B106" s="197"/>
      <c r="C106" s="198"/>
      <c r="D106" s="190" t="s">
        <v>147</v>
      </c>
      <c r="E106" s="199" t="s">
        <v>19</v>
      </c>
      <c r="F106" s="200" t="s">
        <v>412</v>
      </c>
      <c r="G106" s="198"/>
      <c r="H106" s="201">
        <v>24</v>
      </c>
      <c r="I106" s="202"/>
      <c r="J106" s="198"/>
      <c r="K106" s="198"/>
      <c r="L106" s="203"/>
      <c r="M106" s="204"/>
      <c r="N106" s="205"/>
      <c r="O106" s="205"/>
      <c r="P106" s="205"/>
      <c r="Q106" s="205"/>
      <c r="R106" s="205"/>
      <c r="S106" s="205"/>
      <c r="T106" s="206"/>
      <c r="AT106" s="207" t="s">
        <v>147</v>
      </c>
      <c r="AU106" s="207" t="s">
        <v>82</v>
      </c>
      <c r="AV106" s="13" t="s">
        <v>82</v>
      </c>
      <c r="AW106" s="13" t="s">
        <v>33</v>
      </c>
      <c r="AX106" s="13" t="s">
        <v>79</v>
      </c>
      <c r="AY106" s="207" t="s">
        <v>134</v>
      </c>
    </row>
    <row r="107" spans="1:65" s="2" customFormat="1" ht="16.5" customHeight="1">
      <c r="A107" s="33"/>
      <c r="B107" s="34"/>
      <c r="C107" s="177" t="s">
        <v>172</v>
      </c>
      <c r="D107" s="177" t="s">
        <v>136</v>
      </c>
      <c r="E107" s="178" t="s">
        <v>320</v>
      </c>
      <c r="F107" s="179" t="s">
        <v>321</v>
      </c>
      <c r="G107" s="180" t="s">
        <v>315</v>
      </c>
      <c r="H107" s="181">
        <v>0.82</v>
      </c>
      <c r="I107" s="182"/>
      <c r="J107" s="183">
        <f>ROUND(I107*H107,2)</f>
        <v>0</v>
      </c>
      <c r="K107" s="179" t="s">
        <v>140</v>
      </c>
      <c r="L107" s="38"/>
      <c r="M107" s="184" t="s">
        <v>19</v>
      </c>
      <c r="N107" s="185" t="s">
        <v>42</v>
      </c>
      <c r="O107" s="63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8" t="s">
        <v>141</v>
      </c>
      <c r="AT107" s="188" t="s">
        <v>136</v>
      </c>
      <c r="AU107" s="188" t="s">
        <v>82</v>
      </c>
      <c r="AY107" s="16" t="s">
        <v>134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6" t="s">
        <v>79</v>
      </c>
      <c r="BK107" s="189">
        <f>ROUND(I107*H107,2)</f>
        <v>0</v>
      </c>
      <c r="BL107" s="16" t="s">
        <v>141</v>
      </c>
      <c r="BM107" s="188" t="s">
        <v>413</v>
      </c>
    </row>
    <row r="108" spans="1:65" s="2" customFormat="1" ht="11.25">
      <c r="A108" s="33"/>
      <c r="B108" s="34"/>
      <c r="C108" s="35"/>
      <c r="D108" s="190" t="s">
        <v>143</v>
      </c>
      <c r="E108" s="35"/>
      <c r="F108" s="191" t="s">
        <v>323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143</v>
      </c>
      <c r="AU108" s="16" t="s">
        <v>82</v>
      </c>
    </row>
    <row r="109" spans="1:65" s="2" customFormat="1" ht="11.25">
      <c r="A109" s="33"/>
      <c r="B109" s="34"/>
      <c r="C109" s="35"/>
      <c r="D109" s="195" t="s">
        <v>145</v>
      </c>
      <c r="E109" s="35"/>
      <c r="F109" s="196" t="s">
        <v>324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145</v>
      </c>
      <c r="AU109" s="16" t="s">
        <v>82</v>
      </c>
    </row>
    <row r="110" spans="1:65" s="2" customFormat="1" ht="19.5">
      <c r="A110" s="33"/>
      <c r="B110" s="34"/>
      <c r="C110" s="35"/>
      <c r="D110" s="190" t="s">
        <v>162</v>
      </c>
      <c r="E110" s="35"/>
      <c r="F110" s="218" t="s">
        <v>369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162</v>
      </c>
      <c r="AU110" s="16" t="s">
        <v>82</v>
      </c>
    </row>
    <row r="111" spans="1:65" s="13" customFormat="1" ht="11.25">
      <c r="B111" s="197"/>
      <c r="C111" s="198"/>
      <c r="D111" s="190" t="s">
        <v>147</v>
      </c>
      <c r="E111" s="199" t="s">
        <v>19</v>
      </c>
      <c r="F111" s="200" t="s">
        <v>414</v>
      </c>
      <c r="G111" s="198"/>
      <c r="H111" s="201">
        <v>0.62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147</v>
      </c>
      <c r="AU111" s="207" t="s">
        <v>82</v>
      </c>
      <c r="AV111" s="13" t="s">
        <v>82</v>
      </c>
      <c r="AW111" s="13" t="s">
        <v>33</v>
      </c>
      <c r="AX111" s="13" t="s">
        <v>71</v>
      </c>
      <c r="AY111" s="207" t="s">
        <v>134</v>
      </c>
    </row>
    <row r="112" spans="1:65" s="13" customFormat="1" ht="11.25">
      <c r="B112" s="197"/>
      <c r="C112" s="198"/>
      <c r="D112" s="190" t="s">
        <v>147</v>
      </c>
      <c r="E112" s="199" t="s">
        <v>19</v>
      </c>
      <c r="F112" s="200" t="s">
        <v>415</v>
      </c>
      <c r="G112" s="198"/>
      <c r="H112" s="201">
        <v>0.2</v>
      </c>
      <c r="I112" s="202"/>
      <c r="J112" s="198"/>
      <c r="K112" s="198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147</v>
      </c>
      <c r="AU112" s="207" t="s">
        <v>82</v>
      </c>
      <c r="AV112" s="13" t="s">
        <v>82</v>
      </c>
      <c r="AW112" s="13" t="s">
        <v>33</v>
      </c>
      <c r="AX112" s="13" t="s">
        <v>71</v>
      </c>
      <c r="AY112" s="207" t="s">
        <v>134</v>
      </c>
    </row>
    <row r="113" spans="1:65" s="2" customFormat="1" ht="16.5" customHeight="1">
      <c r="A113" s="33"/>
      <c r="B113" s="34"/>
      <c r="C113" s="177" t="s">
        <v>179</v>
      </c>
      <c r="D113" s="177" t="s">
        <v>136</v>
      </c>
      <c r="E113" s="178" t="s">
        <v>326</v>
      </c>
      <c r="F113" s="179" t="s">
        <v>327</v>
      </c>
      <c r="G113" s="180" t="s">
        <v>328</v>
      </c>
      <c r="H113" s="181">
        <v>2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141</v>
      </c>
      <c r="AT113" s="188" t="s">
        <v>136</v>
      </c>
      <c r="AU113" s="188" t="s">
        <v>82</v>
      </c>
      <c r="AY113" s="16" t="s">
        <v>134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79</v>
      </c>
      <c r="BK113" s="189">
        <f>ROUND(I113*H113,2)</f>
        <v>0</v>
      </c>
      <c r="BL113" s="16" t="s">
        <v>141</v>
      </c>
      <c r="BM113" s="188" t="s">
        <v>416</v>
      </c>
    </row>
    <row r="114" spans="1:65" s="2" customFormat="1" ht="11.25">
      <c r="A114" s="33"/>
      <c r="B114" s="34"/>
      <c r="C114" s="35"/>
      <c r="D114" s="190" t="s">
        <v>143</v>
      </c>
      <c r="E114" s="35"/>
      <c r="F114" s="191" t="s">
        <v>373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143</v>
      </c>
      <c r="AU114" s="16" t="s">
        <v>82</v>
      </c>
    </row>
    <row r="115" spans="1:65" s="2" customFormat="1" ht="29.25">
      <c r="A115" s="33"/>
      <c r="B115" s="34"/>
      <c r="C115" s="35"/>
      <c r="D115" s="190" t="s">
        <v>162</v>
      </c>
      <c r="E115" s="35"/>
      <c r="F115" s="218" t="s">
        <v>374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162</v>
      </c>
      <c r="AU115" s="16" t="s">
        <v>82</v>
      </c>
    </row>
    <row r="116" spans="1:65" s="2" customFormat="1" ht="16.5" customHeight="1">
      <c r="A116" s="33"/>
      <c r="B116" s="34"/>
      <c r="C116" s="177" t="s">
        <v>185</v>
      </c>
      <c r="D116" s="177" t="s">
        <v>136</v>
      </c>
      <c r="E116" s="178" t="s">
        <v>331</v>
      </c>
      <c r="F116" s="179" t="s">
        <v>332</v>
      </c>
      <c r="G116" s="180" t="s">
        <v>333</v>
      </c>
      <c r="H116" s="181">
        <v>6</v>
      </c>
      <c r="I116" s="182"/>
      <c r="J116" s="183">
        <f>ROUND(I116*H116,2)</f>
        <v>0</v>
      </c>
      <c r="K116" s="179" t="s">
        <v>19</v>
      </c>
      <c r="L116" s="38"/>
      <c r="M116" s="184" t="s">
        <v>19</v>
      </c>
      <c r="N116" s="185" t="s">
        <v>42</v>
      </c>
      <c r="O116" s="63"/>
      <c r="P116" s="186">
        <f>O116*H116</f>
        <v>0</v>
      </c>
      <c r="Q116" s="186">
        <v>3.0000000000000001E-3</v>
      </c>
      <c r="R116" s="186">
        <f>Q116*H116</f>
        <v>1.8000000000000002E-2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141</v>
      </c>
      <c r="AT116" s="188" t="s">
        <v>136</v>
      </c>
      <c r="AU116" s="188" t="s">
        <v>82</v>
      </c>
      <c r="AY116" s="16" t="s">
        <v>134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79</v>
      </c>
      <c r="BK116" s="189">
        <f>ROUND(I116*H116,2)</f>
        <v>0</v>
      </c>
      <c r="BL116" s="16" t="s">
        <v>141</v>
      </c>
      <c r="BM116" s="188" t="s">
        <v>417</v>
      </c>
    </row>
    <row r="117" spans="1:65" s="2" customFormat="1" ht="11.25">
      <c r="A117" s="33"/>
      <c r="B117" s="34"/>
      <c r="C117" s="35"/>
      <c r="D117" s="190" t="s">
        <v>143</v>
      </c>
      <c r="E117" s="35"/>
      <c r="F117" s="191" t="s">
        <v>332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143</v>
      </c>
      <c r="AU117" s="16" t="s">
        <v>82</v>
      </c>
    </row>
    <row r="118" spans="1:65" s="2" customFormat="1" ht="19.5">
      <c r="A118" s="33"/>
      <c r="B118" s="34"/>
      <c r="C118" s="35"/>
      <c r="D118" s="190" t="s">
        <v>162</v>
      </c>
      <c r="E118" s="35"/>
      <c r="F118" s="218" t="s">
        <v>369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162</v>
      </c>
      <c r="AU118" s="16" t="s">
        <v>82</v>
      </c>
    </row>
    <row r="119" spans="1:65" s="13" customFormat="1" ht="11.25">
      <c r="B119" s="197"/>
      <c r="C119" s="198"/>
      <c r="D119" s="190" t="s">
        <v>147</v>
      </c>
      <c r="E119" s="199" t="s">
        <v>19</v>
      </c>
      <c r="F119" s="200" t="s">
        <v>418</v>
      </c>
      <c r="G119" s="198"/>
      <c r="H119" s="201">
        <v>6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147</v>
      </c>
      <c r="AU119" s="207" t="s">
        <v>82</v>
      </c>
      <c r="AV119" s="13" t="s">
        <v>82</v>
      </c>
      <c r="AW119" s="13" t="s">
        <v>33</v>
      </c>
      <c r="AX119" s="13" t="s">
        <v>79</v>
      </c>
      <c r="AY119" s="207" t="s">
        <v>134</v>
      </c>
    </row>
    <row r="120" spans="1:65" s="2" customFormat="1" ht="16.5" customHeight="1">
      <c r="A120" s="33"/>
      <c r="B120" s="34"/>
      <c r="C120" s="177" t="s">
        <v>160</v>
      </c>
      <c r="D120" s="177" t="s">
        <v>136</v>
      </c>
      <c r="E120" s="178" t="s">
        <v>336</v>
      </c>
      <c r="F120" s="179" t="s">
        <v>337</v>
      </c>
      <c r="G120" s="180" t="s">
        <v>333</v>
      </c>
      <c r="H120" s="181">
        <v>2</v>
      </c>
      <c r="I120" s="182"/>
      <c r="J120" s="183">
        <f>ROUND(I120*H120,2)</f>
        <v>0</v>
      </c>
      <c r="K120" s="179" t="s">
        <v>19</v>
      </c>
      <c r="L120" s="38"/>
      <c r="M120" s="184" t="s">
        <v>19</v>
      </c>
      <c r="N120" s="185" t="s">
        <v>42</v>
      </c>
      <c r="O120" s="63"/>
      <c r="P120" s="186">
        <f>O120*H120</f>
        <v>0</v>
      </c>
      <c r="Q120" s="186">
        <v>0.02</v>
      </c>
      <c r="R120" s="186">
        <f>Q120*H120</f>
        <v>0.04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141</v>
      </c>
      <c r="AT120" s="188" t="s">
        <v>136</v>
      </c>
      <c r="AU120" s="188" t="s">
        <v>82</v>
      </c>
      <c r="AY120" s="16" t="s">
        <v>134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79</v>
      </c>
      <c r="BK120" s="189">
        <f>ROUND(I120*H120,2)</f>
        <v>0</v>
      </c>
      <c r="BL120" s="16" t="s">
        <v>141</v>
      </c>
      <c r="BM120" s="188" t="s">
        <v>419</v>
      </c>
    </row>
    <row r="121" spans="1:65" s="2" customFormat="1" ht="11.25">
      <c r="A121" s="33"/>
      <c r="B121" s="34"/>
      <c r="C121" s="35"/>
      <c r="D121" s="190" t="s">
        <v>143</v>
      </c>
      <c r="E121" s="35"/>
      <c r="F121" s="191" t="s">
        <v>337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143</v>
      </c>
      <c r="AU121" s="16" t="s">
        <v>82</v>
      </c>
    </row>
    <row r="122" spans="1:65" s="2" customFormat="1" ht="29.25">
      <c r="A122" s="33"/>
      <c r="B122" s="34"/>
      <c r="C122" s="35"/>
      <c r="D122" s="190" t="s">
        <v>162</v>
      </c>
      <c r="E122" s="35"/>
      <c r="F122" s="218" t="s">
        <v>378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162</v>
      </c>
      <c r="AU122" s="16" t="s">
        <v>82</v>
      </c>
    </row>
    <row r="123" spans="1:65" s="13" customFormat="1" ht="11.25">
      <c r="B123" s="197"/>
      <c r="C123" s="198"/>
      <c r="D123" s="190" t="s">
        <v>147</v>
      </c>
      <c r="E123" s="199" t="s">
        <v>19</v>
      </c>
      <c r="F123" s="200" t="s">
        <v>420</v>
      </c>
      <c r="G123" s="198"/>
      <c r="H123" s="201">
        <v>2</v>
      </c>
      <c r="I123" s="202"/>
      <c r="J123" s="198"/>
      <c r="K123" s="198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147</v>
      </c>
      <c r="AU123" s="207" t="s">
        <v>82</v>
      </c>
      <c r="AV123" s="13" t="s">
        <v>82</v>
      </c>
      <c r="AW123" s="13" t="s">
        <v>33</v>
      </c>
      <c r="AX123" s="13" t="s">
        <v>79</v>
      </c>
      <c r="AY123" s="207" t="s">
        <v>134</v>
      </c>
    </row>
    <row r="124" spans="1:65" s="2" customFormat="1" ht="16.5" customHeight="1">
      <c r="A124" s="33"/>
      <c r="B124" s="34"/>
      <c r="C124" s="177" t="s">
        <v>195</v>
      </c>
      <c r="D124" s="177" t="s">
        <v>136</v>
      </c>
      <c r="E124" s="178" t="s">
        <v>245</v>
      </c>
      <c r="F124" s="179" t="s">
        <v>246</v>
      </c>
      <c r="G124" s="180" t="s">
        <v>247</v>
      </c>
      <c r="H124" s="181">
        <v>14.64</v>
      </c>
      <c r="I124" s="182"/>
      <c r="J124" s="183">
        <f>ROUND(I124*H124,2)</f>
        <v>0</v>
      </c>
      <c r="K124" s="179" t="s">
        <v>140</v>
      </c>
      <c r="L124" s="38"/>
      <c r="M124" s="184" t="s">
        <v>19</v>
      </c>
      <c r="N124" s="185" t="s">
        <v>42</v>
      </c>
      <c r="O124" s="63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8" t="s">
        <v>141</v>
      </c>
      <c r="AT124" s="188" t="s">
        <v>136</v>
      </c>
      <c r="AU124" s="188" t="s">
        <v>82</v>
      </c>
      <c r="AY124" s="16" t="s">
        <v>134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6" t="s">
        <v>79</v>
      </c>
      <c r="BK124" s="189">
        <f>ROUND(I124*H124,2)</f>
        <v>0</v>
      </c>
      <c r="BL124" s="16" t="s">
        <v>141</v>
      </c>
      <c r="BM124" s="188" t="s">
        <v>421</v>
      </c>
    </row>
    <row r="125" spans="1:65" s="2" customFormat="1" ht="11.25">
      <c r="A125" s="33"/>
      <c r="B125" s="34"/>
      <c r="C125" s="35"/>
      <c r="D125" s="190" t="s">
        <v>143</v>
      </c>
      <c r="E125" s="35"/>
      <c r="F125" s="191" t="s">
        <v>249</v>
      </c>
      <c r="G125" s="35"/>
      <c r="H125" s="35"/>
      <c r="I125" s="192"/>
      <c r="J125" s="35"/>
      <c r="K125" s="35"/>
      <c r="L125" s="38"/>
      <c r="M125" s="193"/>
      <c r="N125" s="194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143</v>
      </c>
      <c r="AU125" s="16" t="s">
        <v>82</v>
      </c>
    </row>
    <row r="126" spans="1:65" s="2" customFormat="1" ht="11.25">
      <c r="A126" s="33"/>
      <c r="B126" s="34"/>
      <c r="C126" s="35"/>
      <c r="D126" s="195" t="s">
        <v>145</v>
      </c>
      <c r="E126" s="35"/>
      <c r="F126" s="196" t="s">
        <v>250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145</v>
      </c>
      <c r="AU126" s="16" t="s">
        <v>82</v>
      </c>
    </row>
    <row r="127" spans="1:65" s="2" customFormat="1" ht="19.5">
      <c r="A127" s="33"/>
      <c r="B127" s="34"/>
      <c r="C127" s="35"/>
      <c r="D127" s="190" t="s">
        <v>162</v>
      </c>
      <c r="E127" s="35"/>
      <c r="F127" s="218" t="s">
        <v>251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162</v>
      </c>
      <c r="AU127" s="16" t="s">
        <v>82</v>
      </c>
    </row>
    <row r="128" spans="1:65" s="13" customFormat="1" ht="11.25">
      <c r="B128" s="197"/>
      <c r="C128" s="198"/>
      <c r="D128" s="190" t="s">
        <v>147</v>
      </c>
      <c r="E128" s="199" t="s">
        <v>19</v>
      </c>
      <c r="F128" s="200" t="s">
        <v>422</v>
      </c>
      <c r="G128" s="198"/>
      <c r="H128" s="201">
        <v>7.44</v>
      </c>
      <c r="I128" s="202"/>
      <c r="J128" s="198"/>
      <c r="K128" s="198"/>
      <c r="L128" s="203"/>
      <c r="M128" s="204"/>
      <c r="N128" s="205"/>
      <c r="O128" s="205"/>
      <c r="P128" s="205"/>
      <c r="Q128" s="205"/>
      <c r="R128" s="205"/>
      <c r="S128" s="205"/>
      <c r="T128" s="206"/>
      <c r="AT128" s="207" t="s">
        <v>147</v>
      </c>
      <c r="AU128" s="207" t="s">
        <v>82</v>
      </c>
      <c r="AV128" s="13" t="s">
        <v>82</v>
      </c>
      <c r="AW128" s="13" t="s">
        <v>33</v>
      </c>
      <c r="AX128" s="13" t="s">
        <v>71</v>
      </c>
      <c r="AY128" s="207" t="s">
        <v>134</v>
      </c>
    </row>
    <row r="129" spans="1:65" s="13" customFormat="1" ht="11.25">
      <c r="B129" s="197"/>
      <c r="C129" s="198"/>
      <c r="D129" s="190" t="s">
        <v>147</v>
      </c>
      <c r="E129" s="199" t="s">
        <v>19</v>
      </c>
      <c r="F129" s="200" t="s">
        <v>423</v>
      </c>
      <c r="G129" s="198"/>
      <c r="H129" s="201">
        <v>7.2</v>
      </c>
      <c r="I129" s="202"/>
      <c r="J129" s="198"/>
      <c r="K129" s="198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147</v>
      </c>
      <c r="AU129" s="207" t="s">
        <v>82</v>
      </c>
      <c r="AV129" s="13" t="s">
        <v>82</v>
      </c>
      <c r="AW129" s="13" t="s">
        <v>33</v>
      </c>
      <c r="AX129" s="13" t="s">
        <v>71</v>
      </c>
      <c r="AY129" s="207" t="s">
        <v>134</v>
      </c>
    </row>
    <row r="130" spans="1:65" s="2" customFormat="1" ht="16.5" customHeight="1">
      <c r="A130" s="33"/>
      <c r="B130" s="34"/>
      <c r="C130" s="177" t="s">
        <v>200</v>
      </c>
      <c r="D130" s="177" t="s">
        <v>136</v>
      </c>
      <c r="E130" s="178" t="s">
        <v>255</v>
      </c>
      <c r="F130" s="179" t="s">
        <v>256</v>
      </c>
      <c r="G130" s="180" t="s">
        <v>247</v>
      </c>
      <c r="H130" s="181">
        <v>14.64</v>
      </c>
      <c r="I130" s="182"/>
      <c r="J130" s="183">
        <f>ROUND(I130*H130,2)</f>
        <v>0</v>
      </c>
      <c r="K130" s="179" t="s">
        <v>140</v>
      </c>
      <c r="L130" s="38"/>
      <c r="M130" s="184" t="s">
        <v>19</v>
      </c>
      <c r="N130" s="185" t="s">
        <v>42</v>
      </c>
      <c r="O130" s="63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8" t="s">
        <v>141</v>
      </c>
      <c r="AT130" s="188" t="s">
        <v>136</v>
      </c>
      <c r="AU130" s="188" t="s">
        <v>82</v>
      </c>
      <c r="AY130" s="16" t="s">
        <v>134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6" t="s">
        <v>79</v>
      </c>
      <c r="BK130" s="189">
        <f>ROUND(I130*H130,2)</f>
        <v>0</v>
      </c>
      <c r="BL130" s="16" t="s">
        <v>141</v>
      </c>
      <c r="BM130" s="188" t="s">
        <v>424</v>
      </c>
    </row>
    <row r="131" spans="1:65" s="2" customFormat="1" ht="11.25">
      <c r="A131" s="33"/>
      <c r="B131" s="34"/>
      <c r="C131" s="35"/>
      <c r="D131" s="190" t="s">
        <v>143</v>
      </c>
      <c r="E131" s="35"/>
      <c r="F131" s="191" t="s">
        <v>258</v>
      </c>
      <c r="G131" s="35"/>
      <c r="H131" s="35"/>
      <c r="I131" s="192"/>
      <c r="J131" s="35"/>
      <c r="K131" s="35"/>
      <c r="L131" s="38"/>
      <c r="M131" s="193"/>
      <c r="N131" s="194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143</v>
      </c>
      <c r="AU131" s="16" t="s">
        <v>82</v>
      </c>
    </row>
    <row r="132" spans="1:65" s="2" customFormat="1" ht="11.25">
      <c r="A132" s="33"/>
      <c r="B132" s="34"/>
      <c r="C132" s="35"/>
      <c r="D132" s="195" t="s">
        <v>145</v>
      </c>
      <c r="E132" s="35"/>
      <c r="F132" s="196" t="s">
        <v>259</v>
      </c>
      <c r="G132" s="35"/>
      <c r="H132" s="35"/>
      <c r="I132" s="192"/>
      <c r="J132" s="35"/>
      <c r="K132" s="35"/>
      <c r="L132" s="38"/>
      <c r="M132" s="193"/>
      <c r="N132" s="194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145</v>
      </c>
      <c r="AU132" s="16" t="s">
        <v>82</v>
      </c>
    </row>
    <row r="133" spans="1:65" s="12" customFormat="1" ht="22.9" customHeight="1">
      <c r="B133" s="161"/>
      <c r="C133" s="162"/>
      <c r="D133" s="163" t="s">
        <v>70</v>
      </c>
      <c r="E133" s="175" t="s">
        <v>266</v>
      </c>
      <c r="F133" s="175" t="s">
        <v>267</v>
      </c>
      <c r="G133" s="162"/>
      <c r="H133" s="162"/>
      <c r="I133" s="165"/>
      <c r="J133" s="176">
        <f>BK133</f>
        <v>0</v>
      </c>
      <c r="K133" s="162"/>
      <c r="L133" s="167"/>
      <c r="M133" s="168"/>
      <c r="N133" s="169"/>
      <c r="O133" s="169"/>
      <c r="P133" s="170">
        <f>SUM(P134:P136)</f>
        <v>0</v>
      </c>
      <c r="Q133" s="169"/>
      <c r="R133" s="170">
        <f>SUM(R134:R136)</f>
        <v>0</v>
      </c>
      <c r="S133" s="169"/>
      <c r="T133" s="171">
        <f>SUM(T134:T136)</f>
        <v>0</v>
      </c>
      <c r="AR133" s="172" t="s">
        <v>79</v>
      </c>
      <c r="AT133" s="173" t="s">
        <v>70</v>
      </c>
      <c r="AU133" s="173" t="s">
        <v>79</v>
      </c>
      <c r="AY133" s="172" t="s">
        <v>134</v>
      </c>
      <c r="BK133" s="174">
        <f>SUM(BK134:BK136)</f>
        <v>0</v>
      </c>
    </row>
    <row r="134" spans="1:65" s="2" customFormat="1" ht="16.5" customHeight="1">
      <c r="A134" s="33"/>
      <c r="B134" s="34"/>
      <c r="C134" s="177" t="s">
        <v>207</v>
      </c>
      <c r="D134" s="177" t="s">
        <v>136</v>
      </c>
      <c r="E134" s="178" t="s">
        <v>269</v>
      </c>
      <c r="F134" s="179" t="s">
        <v>270</v>
      </c>
      <c r="G134" s="180" t="s">
        <v>271</v>
      </c>
      <c r="H134" s="181">
        <v>5.8000000000000003E-2</v>
      </c>
      <c r="I134" s="182"/>
      <c r="J134" s="183">
        <f>ROUND(I134*H134,2)</f>
        <v>0</v>
      </c>
      <c r="K134" s="179" t="s">
        <v>140</v>
      </c>
      <c r="L134" s="38"/>
      <c r="M134" s="184" t="s">
        <v>19</v>
      </c>
      <c r="N134" s="185" t="s">
        <v>42</v>
      </c>
      <c r="O134" s="63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8" t="s">
        <v>141</v>
      </c>
      <c r="AT134" s="188" t="s">
        <v>136</v>
      </c>
      <c r="AU134" s="188" t="s">
        <v>82</v>
      </c>
      <c r="AY134" s="16" t="s">
        <v>134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6" t="s">
        <v>79</v>
      </c>
      <c r="BK134" s="189">
        <f>ROUND(I134*H134,2)</f>
        <v>0</v>
      </c>
      <c r="BL134" s="16" t="s">
        <v>141</v>
      </c>
      <c r="BM134" s="188" t="s">
        <v>425</v>
      </c>
    </row>
    <row r="135" spans="1:65" s="2" customFormat="1" ht="11.25">
      <c r="A135" s="33"/>
      <c r="B135" s="34"/>
      <c r="C135" s="35"/>
      <c r="D135" s="190" t="s">
        <v>143</v>
      </c>
      <c r="E135" s="35"/>
      <c r="F135" s="191" t="s">
        <v>273</v>
      </c>
      <c r="G135" s="35"/>
      <c r="H135" s="35"/>
      <c r="I135" s="192"/>
      <c r="J135" s="35"/>
      <c r="K135" s="35"/>
      <c r="L135" s="38"/>
      <c r="M135" s="193"/>
      <c r="N135" s="194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143</v>
      </c>
      <c r="AU135" s="16" t="s">
        <v>82</v>
      </c>
    </row>
    <row r="136" spans="1:65" s="2" customFormat="1" ht="11.25">
      <c r="A136" s="33"/>
      <c r="B136" s="34"/>
      <c r="C136" s="35"/>
      <c r="D136" s="195" t="s">
        <v>145</v>
      </c>
      <c r="E136" s="35"/>
      <c r="F136" s="196" t="s">
        <v>274</v>
      </c>
      <c r="G136" s="35"/>
      <c r="H136" s="35"/>
      <c r="I136" s="192"/>
      <c r="J136" s="35"/>
      <c r="K136" s="35"/>
      <c r="L136" s="38"/>
      <c r="M136" s="219"/>
      <c r="N136" s="220"/>
      <c r="O136" s="221"/>
      <c r="P136" s="221"/>
      <c r="Q136" s="221"/>
      <c r="R136" s="221"/>
      <c r="S136" s="221"/>
      <c r="T136" s="22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145</v>
      </c>
      <c r="AU136" s="16" t="s">
        <v>82</v>
      </c>
    </row>
    <row r="137" spans="1:65" s="2" customFormat="1" ht="6.95" customHeight="1">
      <c r="A137" s="33"/>
      <c r="B137" s="46"/>
      <c r="C137" s="47"/>
      <c r="D137" s="47"/>
      <c r="E137" s="47"/>
      <c r="F137" s="47"/>
      <c r="G137" s="47"/>
      <c r="H137" s="47"/>
      <c r="I137" s="47"/>
      <c r="J137" s="47"/>
      <c r="K137" s="47"/>
      <c r="L137" s="38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algorithmName="SHA-512" hashValue="229Py6ob9ITYZKS9cin393LywSrNGbdR4rgo8ixv5fvWMyyYHZzc8v/FbYgi/dJPCrnQGXJy1CjcRhLXNS20QQ==" saltValue="XkVVHFiWu39G3O9oMFdihIe/UbIB6+d82vnxviUb8EuwudJGjEXmfi4H8nJeudbxR0/tB/0QIUL4kijwtzHufQ==" spinCount="100000" sheet="1" objects="1" scenarios="1" formatColumns="0" formatRows="0" autoFilter="0"/>
  <autoFilter ref="C87:K136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5" r:id="rId4"/>
    <hyperlink ref="F109" r:id="rId5"/>
    <hyperlink ref="F126" r:id="rId6"/>
    <hyperlink ref="F132" r:id="rId7"/>
    <hyperlink ref="F136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107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108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PD na doplnění biokoridorů v k.ú. Jítrava</v>
      </c>
      <c r="F7" s="349"/>
      <c r="G7" s="349"/>
      <c r="H7" s="349"/>
      <c r="L7" s="19"/>
    </row>
    <row r="8" spans="1:46" s="2" customFormat="1" ht="12" customHeight="1">
      <c r="A8" s="33"/>
      <c r="B8" s="38"/>
      <c r="C8" s="33"/>
      <c r="D8" s="111" t="s">
        <v>109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0" t="s">
        <v>426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12. 7. 2022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2" t="str">
        <f>'Rekapitulace stavby'!E14</f>
        <v>Vyplň údaj</v>
      </c>
      <c r="F18" s="353"/>
      <c r="G18" s="353"/>
      <c r="H18" s="353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111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54" t="s">
        <v>19</v>
      </c>
      <c r="F27" s="354"/>
      <c r="G27" s="354"/>
      <c r="H27" s="35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ROUND(J81,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ROUND((SUM(BE81:BE92)),  2)</f>
        <v>0</v>
      </c>
      <c r="G33" s="33"/>
      <c r="H33" s="33"/>
      <c r="I33" s="123">
        <v>0.21</v>
      </c>
      <c r="J33" s="122">
        <f>ROUND(((SUM(BE81:BE92))*I33),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ROUND((SUM(BF81:BF92)),  2)</f>
        <v>0</v>
      </c>
      <c r="G34" s="33"/>
      <c r="H34" s="33"/>
      <c r="I34" s="123">
        <v>0.15</v>
      </c>
      <c r="J34" s="122">
        <f>ROUND(((SUM(BF81:BF92))*I34),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ROUND((SUM(BG81:BG92)),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ROUND((SUM(BH81:BH92)),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ROUND((SUM(BI81:BI92)),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112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5" t="str">
        <f>E7</f>
        <v>PD na doplnění biokoridorů v k.ú. Jítrava</v>
      </c>
      <c r="F48" s="356"/>
      <c r="G48" s="356"/>
      <c r="H48" s="35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109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4" t="str">
        <f>E9</f>
        <v>VON - Vedlejší a ostatní náklady</v>
      </c>
      <c r="F50" s="357"/>
      <c r="G50" s="357"/>
      <c r="H50" s="35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12. 7. 2022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Liberec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113</v>
      </c>
      <c r="D57" s="136"/>
      <c r="E57" s="136"/>
      <c r="F57" s="136"/>
      <c r="G57" s="136"/>
      <c r="H57" s="136"/>
      <c r="I57" s="136"/>
      <c r="J57" s="137" t="s">
        <v>114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115</v>
      </c>
    </row>
    <row r="60" spans="1:47" s="9" customFormat="1" ht="24.95" customHeight="1">
      <c r="B60" s="139"/>
      <c r="C60" s="140"/>
      <c r="D60" s="141" t="s">
        <v>427</v>
      </c>
      <c r="E60" s="142"/>
      <c r="F60" s="142"/>
      <c r="G60" s="142"/>
      <c r="H60" s="142"/>
      <c r="I60" s="142"/>
      <c r="J60" s="143">
        <f>J82</f>
        <v>0</v>
      </c>
      <c r="K60" s="140"/>
      <c r="L60" s="144"/>
    </row>
    <row r="61" spans="1:47" s="10" customFormat="1" ht="19.899999999999999" customHeight="1">
      <c r="B61" s="145"/>
      <c r="C61" s="96"/>
      <c r="D61" s="146" t="s">
        <v>428</v>
      </c>
      <c r="E61" s="147"/>
      <c r="F61" s="147"/>
      <c r="G61" s="147"/>
      <c r="H61" s="147"/>
      <c r="I61" s="147"/>
      <c r="J61" s="148">
        <f>J83</f>
        <v>0</v>
      </c>
      <c r="K61" s="96"/>
      <c r="L61" s="149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119</v>
      </c>
      <c r="D68" s="35"/>
      <c r="E68" s="35"/>
      <c r="F68" s="35"/>
      <c r="G68" s="35"/>
      <c r="H68" s="35"/>
      <c r="I68" s="35"/>
      <c r="J68" s="35"/>
      <c r="K68" s="35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5" t="str">
        <f>E7</f>
        <v>PD na doplnění biokoridorů v k.ú. Jítrava</v>
      </c>
      <c r="F71" s="356"/>
      <c r="G71" s="356"/>
      <c r="H71" s="356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109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04" t="str">
        <f>E9</f>
        <v>VON - Vedlejší a ostatní náklady</v>
      </c>
      <c r="F73" s="357"/>
      <c r="G73" s="357"/>
      <c r="H73" s="357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 xml:space="preserve"> </v>
      </c>
      <c r="G75" s="35"/>
      <c r="H75" s="35"/>
      <c r="I75" s="28" t="s">
        <v>23</v>
      </c>
      <c r="J75" s="58" t="str">
        <f>IF(J12="","",J12)</f>
        <v>12. 7. 2022</v>
      </c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5.7" customHeight="1">
      <c r="A77" s="33"/>
      <c r="B77" s="34"/>
      <c r="C77" s="28" t="s">
        <v>25</v>
      </c>
      <c r="D77" s="35"/>
      <c r="E77" s="35"/>
      <c r="F77" s="26" t="str">
        <f>E15</f>
        <v>ČR-SPÚ, Pobočka Liberec</v>
      </c>
      <c r="G77" s="35"/>
      <c r="H77" s="35"/>
      <c r="I77" s="28" t="s">
        <v>31</v>
      </c>
      <c r="J77" s="31" t="str">
        <f>E21</f>
        <v>Agroprojekce Litomyšl, s.r.o.</v>
      </c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29</v>
      </c>
      <c r="D78" s="35"/>
      <c r="E78" s="35"/>
      <c r="F78" s="26" t="str">
        <f>IF(E18="","",E18)</f>
        <v>Vyplň údaj</v>
      </c>
      <c r="G78" s="35"/>
      <c r="H78" s="35"/>
      <c r="I78" s="28" t="s">
        <v>34</v>
      </c>
      <c r="J78" s="31" t="str">
        <f>E24</f>
        <v xml:space="preserve"> 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50"/>
      <c r="B80" s="151"/>
      <c r="C80" s="152" t="s">
        <v>120</v>
      </c>
      <c r="D80" s="153" t="s">
        <v>56</v>
      </c>
      <c r="E80" s="153" t="s">
        <v>52</v>
      </c>
      <c r="F80" s="153" t="s">
        <v>53</v>
      </c>
      <c r="G80" s="153" t="s">
        <v>121</v>
      </c>
      <c r="H80" s="153" t="s">
        <v>122</v>
      </c>
      <c r="I80" s="153" t="s">
        <v>123</v>
      </c>
      <c r="J80" s="153" t="s">
        <v>114</v>
      </c>
      <c r="K80" s="154" t="s">
        <v>124</v>
      </c>
      <c r="L80" s="155"/>
      <c r="M80" s="67" t="s">
        <v>19</v>
      </c>
      <c r="N80" s="68" t="s">
        <v>41</v>
      </c>
      <c r="O80" s="68" t="s">
        <v>125</v>
      </c>
      <c r="P80" s="68" t="s">
        <v>126</v>
      </c>
      <c r="Q80" s="68" t="s">
        <v>127</v>
      </c>
      <c r="R80" s="68" t="s">
        <v>128</v>
      </c>
      <c r="S80" s="68" t="s">
        <v>129</v>
      </c>
      <c r="T80" s="69" t="s">
        <v>130</v>
      </c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</row>
    <row r="81" spans="1:65" s="2" customFormat="1" ht="22.9" customHeight="1">
      <c r="A81" s="33"/>
      <c r="B81" s="34"/>
      <c r="C81" s="74" t="s">
        <v>131</v>
      </c>
      <c r="D81" s="35"/>
      <c r="E81" s="35"/>
      <c r="F81" s="35"/>
      <c r="G81" s="35"/>
      <c r="H81" s="35"/>
      <c r="I81" s="35"/>
      <c r="J81" s="156">
        <f>BK81</f>
        <v>0</v>
      </c>
      <c r="K81" s="35"/>
      <c r="L81" s="38"/>
      <c r="M81" s="70"/>
      <c r="N81" s="157"/>
      <c r="O81" s="71"/>
      <c r="P81" s="158">
        <f>P82</f>
        <v>0</v>
      </c>
      <c r="Q81" s="71"/>
      <c r="R81" s="158">
        <f>R82</f>
        <v>0</v>
      </c>
      <c r="S81" s="71"/>
      <c r="T81" s="159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70</v>
      </c>
      <c r="AU81" s="16" t="s">
        <v>115</v>
      </c>
      <c r="BK81" s="160">
        <f>BK82</f>
        <v>0</v>
      </c>
    </row>
    <row r="82" spans="1:65" s="12" customFormat="1" ht="25.9" customHeight="1">
      <c r="B82" s="161"/>
      <c r="C82" s="162"/>
      <c r="D82" s="163" t="s">
        <v>70</v>
      </c>
      <c r="E82" s="164" t="s">
        <v>429</v>
      </c>
      <c r="F82" s="164" t="s">
        <v>430</v>
      </c>
      <c r="G82" s="162"/>
      <c r="H82" s="162"/>
      <c r="I82" s="165"/>
      <c r="J82" s="166">
        <f>BK82</f>
        <v>0</v>
      </c>
      <c r="K82" s="162"/>
      <c r="L82" s="167"/>
      <c r="M82" s="168"/>
      <c r="N82" s="169"/>
      <c r="O82" s="169"/>
      <c r="P82" s="170">
        <f>P83</f>
        <v>0</v>
      </c>
      <c r="Q82" s="169"/>
      <c r="R82" s="170">
        <f>R83</f>
        <v>0</v>
      </c>
      <c r="S82" s="169"/>
      <c r="T82" s="171">
        <f>T83</f>
        <v>0</v>
      </c>
      <c r="AR82" s="172" t="s">
        <v>172</v>
      </c>
      <c r="AT82" s="173" t="s">
        <v>70</v>
      </c>
      <c r="AU82" s="173" t="s">
        <v>71</v>
      </c>
      <c r="AY82" s="172" t="s">
        <v>134</v>
      </c>
      <c r="BK82" s="174">
        <f>BK83</f>
        <v>0</v>
      </c>
    </row>
    <row r="83" spans="1:65" s="12" customFormat="1" ht="22.9" customHeight="1">
      <c r="B83" s="161"/>
      <c r="C83" s="162"/>
      <c r="D83" s="163" t="s">
        <v>70</v>
      </c>
      <c r="E83" s="175" t="s">
        <v>431</v>
      </c>
      <c r="F83" s="175" t="s">
        <v>432</v>
      </c>
      <c r="G83" s="162"/>
      <c r="H83" s="162"/>
      <c r="I83" s="165"/>
      <c r="J83" s="176">
        <f>BK83</f>
        <v>0</v>
      </c>
      <c r="K83" s="162"/>
      <c r="L83" s="167"/>
      <c r="M83" s="168"/>
      <c r="N83" s="169"/>
      <c r="O83" s="169"/>
      <c r="P83" s="170">
        <f>SUM(P84:P92)</f>
        <v>0</v>
      </c>
      <c r="Q83" s="169"/>
      <c r="R83" s="170">
        <f>SUM(R84:R92)</f>
        <v>0</v>
      </c>
      <c r="S83" s="169"/>
      <c r="T83" s="171">
        <f>SUM(T84:T92)</f>
        <v>0</v>
      </c>
      <c r="AR83" s="172" t="s">
        <v>141</v>
      </c>
      <c r="AT83" s="173" t="s">
        <v>70</v>
      </c>
      <c r="AU83" s="173" t="s">
        <v>79</v>
      </c>
      <c r="AY83" s="172" t="s">
        <v>134</v>
      </c>
      <c r="BK83" s="174">
        <f>SUM(BK84:BK92)</f>
        <v>0</v>
      </c>
    </row>
    <row r="84" spans="1:65" s="2" customFormat="1" ht="16.5" customHeight="1">
      <c r="A84" s="33"/>
      <c r="B84" s="34"/>
      <c r="C84" s="177" t="s">
        <v>79</v>
      </c>
      <c r="D84" s="177" t="s">
        <v>136</v>
      </c>
      <c r="E84" s="178" t="s">
        <v>433</v>
      </c>
      <c r="F84" s="179" t="s">
        <v>434</v>
      </c>
      <c r="G84" s="180" t="s">
        <v>328</v>
      </c>
      <c r="H84" s="181">
        <v>1</v>
      </c>
      <c r="I84" s="182"/>
      <c r="J84" s="183">
        <f>ROUND(I84*H84,2)</f>
        <v>0</v>
      </c>
      <c r="K84" s="179" t="s">
        <v>19</v>
      </c>
      <c r="L84" s="38"/>
      <c r="M84" s="184" t="s">
        <v>19</v>
      </c>
      <c r="N84" s="185" t="s">
        <v>42</v>
      </c>
      <c r="O84" s="63"/>
      <c r="P84" s="186">
        <f>O84*H84</f>
        <v>0</v>
      </c>
      <c r="Q84" s="186">
        <v>0</v>
      </c>
      <c r="R84" s="186">
        <f>Q84*H84</f>
        <v>0</v>
      </c>
      <c r="S84" s="186">
        <v>0</v>
      </c>
      <c r="T84" s="187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8" t="s">
        <v>435</v>
      </c>
      <c r="AT84" s="188" t="s">
        <v>136</v>
      </c>
      <c r="AU84" s="188" t="s">
        <v>82</v>
      </c>
      <c r="AY84" s="16" t="s">
        <v>134</v>
      </c>
      <c r="BE84" s="189">
        <f>IF(N84="základní",J84,0)</f>
        <v>0</v>
      </c>
      <c r="BF84" s="189">
        <f>IF(N84="snížená",J84,0)</f>
        <v>0</v>
      </c>
      <c r="BG84" s="189">
        <f>IF(N84="zákl. přenesená",J84,0)</f>
        <v>0</v>
      </c>
      <c r="BH84" s="189">
        <f>IF(N84="sníž. přenesená",J84,0)</f>
        <v>0</v>
      </c>
      <c r="BI84" s="189">
        <f>IF(N84="nulová",J84,0)</f>
        <v>0</v>
      </c>
      <c r="BJ84" s="16" t="s">
        <v>79</v>
      </c>
      <c r="BK84" s="189">
        <f>ROUND(I84*H84,2)</f>
        <v>0</v>
      </c>
      <c r="BL84" s="16" t="s">
        <v>435</v>
      </c>
      <c r="BM84" s="188" t="s">
        <v>436</v>
      </c>
    </row>
    <row r="85" spans="1:65" s="2" customFormat="1" ht="11.25">
      <c r="A85" s="33"/>
      <c r="B85" s="34"/>
      <c r="C85" s="35"/>
      <c r="D85" s="190" t="s">
        <v>143</v>
      </c>
      <c r="E85" s="35"/>
      <c r="F85" s="191" t="s">
        <v>434</v>
      </c>
      <c r="G85" s="35"/>
      <c r="H85" s="35"/>
      <c r="I85" s="192"/>
      <c r="J85" s="35"/>
      <c r="K85" s="35"/>
      <c r="L85" s="38"/>
      <c r="M85" s="193"/>
      <c r="N85" s="194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143</v>
      </c>
      <c r="AU85" s="16" t="s">
        <v>82</v>
      </c>
    </row>
    <row r="86" spans="1:65" s="2" customFormat="1" ht="19.5">
      <c r="A86" s="33"/>
      <c r="B86" s="34"/>
      <c r="C86" s="35"/>
      <c r="D86" s="190" t="s">
        <v>162</v>
      </c>
      <c r="E86" s="35"/>
      <c r="F86" s="218" t="s">
        <v>437</v>
      </c>
      <c r="G86" s="35"/>
      <c r="H86" s="35"/>
      <c r="I86" s="192"/>
      <c r="J86" s="35"/>
      <c r="K86" s="35"/>
      <c r="L86" s="38"/>
      <c r="M86" s="193"/>
      <c r="N86" s="194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162</v>
      </c>
      <c r="AU86" s="16" t="s">
        <v>82</v>
      </c>
    </row>
    <row r="87" spans="1:65" s="2" customFormat="1" ht="16.5" customHeight="1">
      <c r="A87" s="33"/>
      <c r="B87" s="34"/>
      <c r="C87" s="177" t="s">
        <v>82</v>
      </c>
      <c r="D87" s="177" t="s">
        <v>136</v>
      </c>
      <c r="E87" s="178" t="s">
        <v>438</v>
      </c>
      <c r="F87" s="179" t="s">
        <v>439</v>
      </c>
      <c r="G87" s="180" t="s">
        <v>328</v>
      </c>
      <c r="H87" s="181">
        <v>1</v>
      </c>
      <c r="I87" s="182"/>
      <c r="J87" s="183">
        <f>ROUND(I87*H87,2)</f>
        <v>0</v>
      </c>
      <c r="K87" s="179" t="s">
        <v>19</v>
      </c>
      <c r="L87" s="38"/>
      <c r="M87" s="184" t="s">
        <v>19</v>
      </c>
      <c r="N87" s="185" t="s">
        <v>42</v>
      </c>
      <c r="O87" s="63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8" t="s">
        <v>435</v>
      </c>
      <c r="AT87" s="188" t="s">
        <v>136</v>
      </c>
      <c r="AU87" s="188" t="s">
        <v>82</v>
      </c>
      <c r="AY87" s="16" t="s">
        <v>134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6" t="s">
        <v>79</v>
      </c>
      <c r="BK87" s="189">
        <f>ROUND(I87*H87,2)</f>
        <v>0</v>
      </c>
      <c r="BL87" s="16" t="s">
        <v>435</v>
      </c>
      <c r="BM87" s="188" t="s">
        <v>440</v>
      </c>
    </row>
    <row r="88" spans="1:65" s="2" customFormat="1" ht="11.25">
      <c r="A88" s="33"/>
      <c r="B88" s="34"/>
      <c r="C88" s="35"/>
      <c r="D88" s="190" t="s">
        <v>143</v>
      </c>
      <c r="E88" s="35"/>
      <c r="F88" s="191" t="s">
        <v>439</v>
      </c>
      <c r="G88" s="35"/>
      <c r="H88" s="35"/>
      <c r="I88" s="192"/>
      <c r="J88" s="35"/>
      <c r="K88" s="35"/>
      <c r="L88" s="38"/>
      <c r="M88" s="193"/>
      <c r="N88" s="194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143</v>
      </c>
      <c r="AU88" s="16" t="s">
        <v>82</v>
      </c>
    </row>
    <row r="89" spans="1:65" s="2" customFormat="1" ht="39">
      <c r="A89" s="33"/>
      <c r="B89" s="34"/>
      <c r="C89" s="35"/>
      <c r="D89" s="190" t="s">
        <v>162</v>
      </c>
      <c r="E89" s="35"/>
      <c r="F89" s="218" t="s">
        <v>441</v>
      </c>
      <c r="G89" s="35"/>
      <c r="H89" s="35"/>
      <c r="I89" s="192"/>
      <c r="J89" s="35"/>
      <c r="K89" s="35"/>
      <c r="L89" s="38"/>
      <c r="M89" s="193"/>
      <c r="N89" s="194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162</v>
      </c>
      <c r="AU89" s="16" t="s">
        <v>82</v>
      </c>
    </row>
    <row r="90" spans="1:65" s="2" customFormat="1" ht="16.5" customHeight="1">
      <c r="A90" s="33"/>
      <c r="B90" s="34"/>
      <c r="C90" s="177" t="s">
        <v>155</v>
      </c>
      <c r="D90" s="177" t="s">
        <v>136</v>
      </c>
      <c r="E90" s="178" t="s">
        <v>442</v>
      </c>
      <c r="F90" s="179" t="s">
        <v>443</v>
      </c>
      <c r="G90" s="180" t="s">
        <v>333</v>
      </c>
      <c r="H90" s="181">
        <v>2</v>
      </c>
      <c r="I90" s="182"/>
      <c r="J90" s="183">
        <f>ROUND(I90*H90,2)</f>
        <v>0</v>
      </c>
      <c r="K90" s="179" t="s">
        <v>19</v>
      </c>
      <c r="L90" s="38"/>
      <c r="M90" s="184" t="s">
        <v>19</v>
      </c>
      <c r="N90" s="185" t="s">
        <v>42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435</v>
      </c>
      <c r="AT90" s="188" t="s">
        <v>136</v>
      </c>
      <c r="AU90" s="188" t="s">
        <v>82</v>
      </c>
      <c r="AY90" s="16" t="s">
        <v>134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79</v>
      </c>
      <c r="BK90" s="189">
        <f>ROUND(I90*H90,2)</f>
        <v>0</v>
      </c>
      <c r="BL90" s="16" t="s">
        <v>435</v>
      </c>
      <c r="BM90" s="188" t="s">
        <v>444</v>
      </c>
    </row>
    <row r="91" spans="1:65" s="2" customFormat="1" ht="11.25">
      <c r="A91" s="33"/>
      <c r="B91" s="34"/>
      <c r="C91" s="35"/>
      <c r="D91" s="190" t="s">
        <v>143</v>
      </c>
      <c r="E91" s="35"/>
      <c r="F91" s="191" t="s">
        <v>443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143</v>
      </c>
      <c r="AU91" s="16" t="s">
        <v>82</v>
      </c>
    </row>
    <row r="92" spans="1:65" s="2" customFormat="1" ht="48.75">
      <c r="A92" s="33"/>
      <c r="B92" s="34"/>
      <c r="C92" s="35"/>
      <c r="D92" s="190" t="s">
        <v>162</v>
      </c>
      <c r="E92" s="35"/>
      <c r="F92" s="218" t="s">
        <v>445</v>
      </c>
      <c r="G92" s="35"/>
      <c r="H92" s="35"/>
      <c r="I92" s="192"/>
      <c r="J92" s="35"/>
      <c r="K92" s="35"/>
      <c r="L92" s="38"/>
      <c r="M92" s="219"/>
      <c r="N92" s="220"/>
      <c r="O92" s="221"/>
      <c r="P92" s="221"/>
      <c r="Q92" s="221"/>
      <c r="R92" s="221"/>
      <c r="S92" s="221"/>
      <c r="T92" s="222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162</v>
      </c>
      <c r="AU92" s="16" t="s">
        <v>82</v>
      </c>
    </row>
    <row r="93" spans="1:65" s="2" customFormat="1" ht="6.95" customHeight="1">
      <c r="A93" s="33"/>
      <c r="B93" s="46"/>
      <c r="C93" s="47"/>
      <c r="D93" s="47"/>
      <c r="E93" s="47"/>
      <c r="F93" s="47"/>
      <c r="G93" s="47"/>
      <c r="H93" s="47"/>
      <c r="I93" s="47"/>
      <c r="J93" s="47"/>
      <c r="K93" s="47"/>
      <c r="L93" s="38"/>
      <c r="M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</sheetData>
  <sheetProtection algorithmName="SHA-512" hashValue="WAYBJo7uzMb/RJIHIuOX9nDFMTE11Tsf9TOe1vKPOkyXWzmCK0nVdRT3tzDZuWLN+TUsDiYNaX2x4xHuvKH2vA==" saltValue="YEtAgo19nprVH+HCU2fBHPZKT3CWuI5K1X1RPI9hGQxfKOwR4dvXdyokup44pXU2cmkgt3PLQdsoTAbbNr+anA==" spinCount="100000" sheet="1" objects="1" scenarios="1" formatColumns="0" formatRows="0" autoFilter="0"/>
  <autoFilter ref="C80:K92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</cols>
  <sheetData>
    <row r="1" spans="2:11" s="1" customFormat="1" ht="37.5" customHeight="1"/>
    <row r="2" spans="2:11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4" customFormat="1" ht="45" customHeight="1">
      <c r="B3" s="227"/>
      <c r="C3" s="359" t="s">
        <v>446</v>
      </c>
      <c r="D3" s="359"/>
      <c r="E3" s="359"/>
      <c r="F3" s="359"/>
      <c r="G3" s="359"/>
      <c r="H3" s="359"/>
      <c r="I3" s="359"/>
      <c r="J3" s="359"/>
      <c r="K3" s="228"/>
    </row>
    <row r="4" spans="2:11" s="1" customFormat="1" ht="25.5" customHeight="1">
      <c r="B4" s="229"/>
      <c r="C4" s="364" t="s">
        <v>447</v>
      </c>
      <c r="D4" s="364"/>
      <c r="E4" s="364"/>
      <c r="F4" s="364"/>
      <c r="G4" s="364"/>
      <c r="H4" s="364"/>
      <c r="I4" s="364"/>
      <c r="J4" s="364"/>
      <c r="K4" s="230"/>
    </row>
    <row r="5" spans="2:11" s="1" customFormat="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s="1" customFormat="1" ht="15" customHeight="1">
      <c r="B6" s="229"/>
      <c r="C6" s="363" t="s">
        <v>448</v>
      </c>
      <c r="D6" s="363"/>
      <c r="E6" s="363"/>
      <c r="F6" s="363"/>
      <c r="G6" s="363"/>
      <c r="H6" s="363"/>
      <c r="I6" s="363"/>
      <c r="J6" s="363"/>
      <c r="K6" s="230"/>
    </row>
    <row r="7" spans="2:11" s="1" customFormat="1" ht="15" customHeight="1">
      <c r="B7" s="233"/>
      <c r="C7" s="363" t="s">
        <v>449</v>
      </c>
      <c r="D7" s="363"/>
      <c r="E7" s="363"/>
      <c r="F7" s="363"/>
      <c r="G7" s="363"/>
      <c r="H7" s="363"/>
      <c r="I7" s="363"/>
      <c r="J7" s="363"/>
      <c r="K7" s="230"/>
    </row>
    <row r="8" spans="2:11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pans="2:11" s="1" customFormat="1" ht="15" customHeight="1">
      <c r="B9" s="233"/>
      <c r="C9" s="363" t="s">
        <v>450</v>
      </c>
      <c r="D9" s="363"/>
      <c r="E9" s="363"/>
      <c r="F9" s="363"/>
      <c r="G9" s="363"/>
      <c r="H9" s="363"/>
      <c r="I9" s="363"/>
      <c r="J9" s="363"/>
      <c r="K9" s="230"/>
    </row>
    <row r="10" spans="2:11" s="1" customFormat="1" ht="15" customHeight="1">
      <c r="B10" s="233"/>
      <c r="C10" s="232"/>
      <c r="D10" s="363" t="s">
        <v>451</v>
      </c>
      <c r="E10" s="363"/>
      <c r="F10" s="363"/>
      <c r="G10" s="363"/>
      <c r="H10" s="363"/>
      <c r="I10" s="363"/>
      <c r="J10" s="363"/>
      <c r="K10" s="230"/>
    </row>
    <row r="11" spans="2:11" s="1" customFormat="1" ht="15" customHeight="1">
      <c r="B11" s="233"/>
      <c r="C11" s="234"/>
      <c r="D11" s="363" t="s">
        <v>452</v>
      </c>
      <c r="E11" s="363"/>
      <c r="F11" s="363"/>
      <c r="G11" s="363"/>
      <c r="H11" s="363"/>
      <c r="I11" s="363"/>
      <c r="J11" s="363"/>
      <c r="K11" s="230"/>
    </row>
    <row r="12" spans="2:11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pans="2:11" s="1" customFormat="1" ht="15" customHeight="1">
      <c r="B13" s="233"/>
      <c r="C13" s="234"/>
      <c r="D13" s="235" t="s">
        <v>453</v>
      </c>
      <c r="E13" s="232"/>
      <c r="F13" s="232"/>
      <c r="G13" s="232"/>
      <c r="H13" s="232"/>
      <c r="I13" s="232"/>
      <c r="J13" s="232"/>
      <c r="K13" s="230"/>
    </row>
    <row r="14" spans="2:11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pans="2:11" s="1" customFormat="1" ht="15" customHeight="1">
      <c r="B15" s="233"/>
      <c r="C15" s="234"/>
      <c r="D15" s="363" t="s">
        <v>454</v>
      </c>
      <c r="E15" s="363"/>
      <c r="F15" s="363"/>
      <c r="G15" s="363"/>
      <c r="H15" s="363"/>
      <c r="I15" s="363"/>
      <c r="J15" s="363"/>
      <c r="K15" s="230"/>
    </row>
    <row r="16" spans="2:11" s="1" customFormat="1" ht="15" customHeight="1">
      <c r="B16" s="233"/>
      <c r="C16" s="234"/>
      <c r="D16" s="363" t="s">
        <v>455</v>
      </c>
      <c r="E16" s="363"/>
      <c r="F16" s="363"/>
      <c r="G16" s="363"/>
      <c r="H16" s="363"/>
      <c r="I16" s="363"/>
      <c r="J16" s="363"/>
      <c r="K16" s="230"/>
    </row>
    <row r="17" spans="2:11" s="1" customFormat="1" ht="15" customHeight="1">
      <c r="B17" s="233"/>
      <c r="C17" s="234"/>
      <c r="D17" s="363" t="s">
        <v>456</v>
      </c>
      <c r="E17" s="363"/>
      <c r="F17" s="363"/>
      <c r="G17" s="363"/>
      <c r="H17" s="363"/>
      <c r="I17" s="363"/>
      <c r="J17" s="363"/>
      <c r="K17" s="230"/>
    </row>
    <row r="18" spans="2:11" s="1" customFormat="1" ht="15" customHeight="1">
      <c r="B18" s="233"/>
      <c r="C18" s="234"/>
      <c r="D18" s="234"/>
      <c r="E18" s="236" t="s">
        <v>78</v>
      </c>
      <c r="F18" s="363" t="s">
        <v>457</v>
      </c>
      <c r="G18" s="363"/>
      <c r="H18" s="363"/>
      <c r="I18" s="363"/>
      <c r="J18" s="363"/>
      <c r="K18" s="230"/>
    </row>
    <row r="19" spans="2:11" s="1" customFormat="1" ht="15" customHeight="1">
      <c r="B19" s="233"/>
      <c r="C19" s="234"/>
      <c r="D19" s="234"/>
      <c r="E19" s="236" t="s">
        <v>458</v>
      </c>
      <c r="F19" s="363" t="s">
        <v>459</v>
      </c>
      <c r="G19" s="363"/>
      <c r="H19" s="363"/>
      <c r="I19" s="363"/>
      <c r="J19" s="363"/>
      <c r="K19" s="230"/>
    </row>
    <row r="20" spans="2:11" s="1" customFormat="1" ht="15" customHeight="1">
      <c r="B20" s="233"/>
      <c r="C20" s="234"/>
      <c r="D20" s="234"/>
      <c r="E20" s="236" t="s">
        <v>460</v>
      </c>
      <c r="F20" s="363" t="s">
        <v>461</v>
      </c>
      <c r="G20" s="363"/>
      <c r="H20" s="363"/>
      <c r="I20" s="363"/>
      <c r="J20" s="363"/>
      <c r="K20" s="230"/>
    </row>
    <row r="21" spans="2:11" s="1" customFormat="1" ht="15" customHeight="1">
      <c r="B21" s="233"/>
      <c r="C21" s="234"/>
      <c r="D21" s="234"/>
      <c r="E21" s="236" t="s">
        <v>105</v>
      </c>
      <c r="F21" s="363" t="s">
        <v>106</v>
      </c>
      <c r="G21" s="363"/>
      <c r="H21" s="363"/>
      <c r="I21" s="363"/>
      <c r="J21" s="363"/>
      <c r="K21" s="230"/>
    </row>
    <row r="22" spans="2:11" s="1" customFormat="1" ht="15" customHeight="1">
      <c r="B22" s="233"/>
      <c r="C22" s="234"/>
      <c r="D22" s="234"/>
      <c r="E22" s="236" t="s">
        <v>462</v>
      </c>
      <c r="F22" s="363" t="s">
        <v>463</v>
      </c>
      <c r="G22" s="363"/>
      <c r="H22" s="363"/>
      <c r="I22" s="363"/>
      <c r="J22" s="363"/>
      <c r="K22" s="230"/>
    </row>
    <row r="23" spans="2:11" s="1" customFormat="1" ht="15" customHeight="1">
      <c r="B23" s="233"/>
      <c r="C23" s="234"/>
      <c r="D23" s="234"/>
      <c r="E23" s="236" t="s">
        <v>91</v>
      </c>
      <c r="F23" s="363" t="s">
        <v>464</v>
      </c>
      <c r="G23" s="363"/>
      <c r="H23" s="363"/>
      <c r="I23" s="363"/>
      <c r="J23" s="363"/>
      <c r="K23" s="230"/>
    </row>
    <row r="24" spans="2:11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pans="2:11" s="1" customFormat="1" ht="15" customHeight="1">
      <c r="B25" s="233"/>
      <c r="C25" s="363" t="s">
        <v>465</v>
      </c>
      <c r="D25" s="363"/>
      <c r="E25" s="363"/>
      <c r="F25" s="363"/>
      <c r="G25" s="363"/>
      <c r="H25" s="363"/>
      <c r="I25" s="363"/>
      <c r="J25" s="363"/>
      <c r="K25" s="230"/>
    </row>
    <row r="26" spans="2:11" s="1" customFormat="1" ht="15" customHeight="1">
      <c r="B26" s="233"/>
      <c r="C26" s="363" t="s">
        <v>466</v>
      </c>
      <c r="D26" s="363"/>
      <c r="E26" s="363"/>
      <c r="F26" s="363"/>
      <c r="G26" s="363"/>
      <c r="H26" s="363"/>
      <c r="I26" s="363"/>
      <c r="J26" s="363"/>
      <c r="K26" s="230"/>
    </row>
    <row r="27" spans="2:11" s="1" customFormat="1" ht="15" customHeight="1">
      <c r="B27" s="233"/>
      <c r="C27" s="232"/>
      <c r="D27" s="363" t="s">
        <v>467</v>
      </c>
      <c r="E27" s="363"/>
      <c r="F27" s="363"/>
      <c r="G27" s="363"/>
      <c r="H27" s="363"/>
      <c r="I27" s="363"/>
      <c r="J27" s="363"/>
      <c r="K27" s="230"/>
    </row>
    <row r="28" spans="2:11" s="1" customFormat="1" ht="15" customHeight="1">
      <c r="B28" s="233"/>
      <c r="C28" s="234"/>
      <c r="D28" s="363" t="s">
        <v>468</v>
      </c>
      <c r="E28" s="363"/>
      <c r="F28" s="363"/>
      <c r="G28" s="363"/>
      <c r="H28" s="363"/>
      <c r="I28" s="363"/>
      <c r="J28" s="363"/>
      <c r="K28" s="230"/>
    </row>
    <row r="29" spans="2:11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pans="2:11" s="1" customFormat="1" ht="15" customHeight="1">
      <c r="B30" s="233"/>
      <c r="C30" s="234"/>
      <c r="D30" s="363" t="s">
        <v>469</v>
      </c>
      <c r="E30" s="363"/>
      <c r="F30" s="363"/>
      <c r="G30" s="363"/>
      <c r="H30" s="363"/>
      <c r="I30" s="363"/>
      <c r="J30" s="363"/>
      <c r="K30" s="230"/>
    </row>
    <row r="31" spans="2:11" s="1" customFormat="1" ht="15" customHeight="1">
      <c r="B31" s="233"/>
      <c r="C31" s="234"/>
      <c r="D31" s="363" t="s">
        <v>470</v>
      </c>
      <c r="E31" s="363"/>
      <c r="F31" s="363"/>
      <c r="G31" s="363"/>
      <c r="H31" s="363"/>
      <c r="I31" s="363"/>
      <c r="J31" s="363"/>
      <c r="K31" s="230"/>
    </row>
    <row r="32" spans="2:11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pans="2:11" s="1" customFormat="1" ht="15" customHeight="1">
      <c r="B33" s="233"/>
      <c r="C33" s="234"/>
      <c r="D33" s="363" t="s">
        <v>471</v>
      </c>
      <c r="E33" s="363"/>
      <c r="F33" s="363"/>
      <c r="G33" s="363"/>
      <c r="H33" s="363"/>
      <c r="I33" s="363"/>
      <c r="J33" s="363"/>
      <c r="K33" s="230"/>
    </row>
    <row r="34" spans="2:11" s="1" customFormat="1" ht="15" customHeight="1">
      <c r="B34" s="233"/>
      <c r="C34" s="234"/>
      <c r="D34" s="363" t="s">
        <v>472</v>
      </c>
      <c r="E34" s="363"/>
      <c r="F34" s="363"/>
      <c r="G34" s="363"/>
      <c r="H34" s="363"/>
      <c r="I34" s="363"/>
      <c r="J34" s="363"/>
      <c r="K34" s="230"/>
    </row>
    <row r="35" spans="2:11" s="1" customFormat="1" ht="15" customHeight="1">
      <c r="B35" s="233"/>
      <c r="C35" s="234"/>
      <c r="D35" s="363" t="s">
        <v>473</v>
      </c>
      <c r="E35" s="363"/>
      <c r="F35" s="363"/>
      <c r="G35" s="363"/>
      <c r="H35" s="363"/>
      <c r="I35" s="363"/>
      <c r="J35" s="363"/>
      <c r="K35" s="230"/>
    </row>
    <row r="36" spans="2:11" s="1" customFormat="1" ht="15" customHeight="1">
      <c r="B36" s="233"/>
      <c r="C36" s="234"/>
      <c r="D36" s="232"/>
      <c r="E36" s="235" t="s">
        <v>120</v>
      </c>
      <c r="F36" s="232"/>
      <c r="G36" s="363" t="s">
        <v>474</v>
      </c>
      <c r="H36" s="363"/>
      <c r="I36" s="363"/>
      <c r="J36" s="363"/>
      <c r="K36" s="230"/>
    </row>
    <row r="37" spans="2:11" s="1" customFormat="1" ht="30.75" customHeight="1">
      <c r="B37" s="233"/>
      <c r="C37" s="234"/>
      <c r="D37" s="232"/>
      <c r="E37" s="235" t="s">
        <v>475</v>
      </c>
      <c r="F37" s="232"/>
      <c r="G37" s="363" t="s">
        <v>476</v>
      </c>
      <c r="H37" s="363"/>
      <c r="I37" s="363"/>
      <c r="J37" s="363"/>
      <c r="K37" s="230"/>
    </row>
    <row r="38" spans="2:11" s="1" customFormat="1" ht="15" customHeight="1">
      <c r="B38" s="233"/>
      <c r="C38" s="234"/>
      <c r="D38" s="232"/>
      <c r="E38" s="235" t="s">
        <v>52</v>
      </c>
      <c r="F38" s="232"/>
      <c r="G38" s="363" t="s">
        <v>477</v>
      </c>
      <c r="H38" s="363"/>
      <c r="I38" s="363"/>
      <c r="J38" s="363"/>
      <c r="K38" s="230"/>
    </row>
    <row r="39" spans="2:11" s="1" customFormat="1" ht="15" customHeight="1">
      <c r="B39" s="233"/>
      <c r="C39" s="234"/>
      <c r="D39" s="232"/>
      <c r="E39" s="235" t="s">
        <v>53</v>
      </c>
      <c r="F39" s="232"/>
      <c r="G39" s="363" t="s">
        <v>478</v>
      </c>
      <c r="H39" s="363"/>
      <c r="I39" s="363"/>
      <c r="J39" s="363"/>
      <c r="K39" s="230"/>
    </row>
    <row r="40" spans="2:11" s="1" customFormat="1" ht="15" customHeight="1">
      <c r="B40" s="233"/>
      <c r="C40" s="234"/>
      <c r="D40" s="232"/>
      <c r="E40" s="235" t="s">
        <v>121</v>
      </c>
      <c r="F40" s="232"/>
      <c r="G40" s="363" t="s">
        <v>479</v>
      </c>
      <c r="H40" s="363"/>
      <c r="I40" s="363"/>
      <c r="J40" s="363"/>
      <c r="K40" s="230"/>
    </row>
    <row r="41" spans="2:11" s="1" customFormat="1" ht="15" customHeight="1">
      <c r="B41" s="233"/>
      <c r="C41" s="234"/>
      <c r="D41" s="232"/>
      <c r="E41" s="235" t="s">
        <v>122</v>
      </c>
      <c r="F41" s="232"/>
      <c r="G41" s="363" t="s">
        <v>480</v>
      </c>
      <c r="H41" s="363"/>
      <c r="I41" s="363"/>
      <c r="J41" s="363"/>
      <c r="K41" s="230"/>
    </row>
    <row r="42" spans="2:11" s="1" customFormat="1" ht="15" customHeight="1">
      <c r="B42" s="233"/>
      <c r="C42" s="234"/>
      <c r="D42" s="232"/>
      <c r="E42" s="235" t="s">
        <v>481</v>
      </c>
      <c r="F42" s="232"/>
      <c r="G42" s="363" t="s">
        <v>482</v>
      </c>
      <c r="H42" s="363"/>
      <c r="I42" s="363"/>
      <c r="J42" s="363"/>
      <c r="K42" s="230"/>
    </row>
    <row r="43" spans="2:11" s="1" customFormat="1" ht="15" customHeight="1">
      <c r="B43" s="233"/>
      <c r="C43" s="234"/>
      <c r="D43" s="232"/>
      <c r="E43" s="235"/>
      <c r="F43" s="232"/>
      <c r="G43" s="363" t="s">
        <v>483</v>
      </c>
      <c r="H43" s="363"/>
      <c r="I43" s="363"/>
      <c r="J43" s="363"/>
      <c r="K43" s="230"/>
    </row>
    <row r="44" spans="2:11" s="1" customFormat="1" ht="15" customHeight="1">
      <c r="B44" s="233"/>
      <c r="C44" s="234"/>
      <c r="D44" s="232"/>
      <c r="E44" s="235" t="s">
        <v>484</v>
      </c>
      <c r="F44" s="232"/>
      <c r="G44" s="363" t="s">
        <v>485</v>
      </c>
      <c r="H44" s="363"/>
      <c r="I44" s="363"/>
      <c r="J44" s="363"/>
      <c r="K44" s="230"/>
    </row>
    <row r="45" spans="2:11" s="1" customFormat="1" ht="15" customHeight="1">
      <c r="B45" s="233"/>
      <c r="C45" s="234"/>
      <c r="D45" s="232"/>
      <c r="E45" s="235" t="s">
        <v>124</v>
      </c>
      <c r="F45" s="232"/>
      <c r="G45" s="363" t="s">
        <v>486</v>
      </c>
      <c r="H45" s="363"/>
      <c r="I45" s="363"/>
      <c r="J45" s="363"/>
      <c r="K45" s="230"/>
    </row>
    <row r="46" spans="2:11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pans="2:11" s="1" customFormat="1" ht="15" customHeight="1">
      <c r="B47" s="233"/>
      <c r="C47" s="234"/>
      <c r="D47" s="363" t="s">
        <v>487</v>
      </c>
      <c r="E47" s="363"/>
      <c r="F47" s="363"/>
      <c r="G47" s="363"/>
      <c r="H47" s="363"/>
      <c r="I47" s="363"/>
      <c r="J47" s="363"/>
      <c r="K47" s="230"/>
    </row>
    <row r="48" spans="2:11" s="1" customFormat="1" ht="15" customHeight="1">
      <c r="B48" s="233"/>
      <c r="C48" s="234"/>
      <c r="D48" s="234"/>
      <c r="E48" s="363" t="s">
        <v>488</v>
      </c>
      <c r="F48" s="363"/>
      <c r="G48" s="363"/>
      <c r="H48" s="363"/>
      <c r="I48" s="363"/>
      <c r="J48" s="363"/>
      <c r="K48" s="230"/>
    </row>
    <row r="49" spans="2:11" s="1" customFormat="1" ht="15" customHeight="1">
      <c r="B49" s="233"/>
      <c r="C49" s="234"/>
      <c r="D49" s="234"/>
      <c r="E49" s="363" t="s">
        <v>489</v>
      </c>
      <c r="F49" s="363"/>
      <c r="G49" s="363"/>
      <c r="H49" s="363"/>
      <c r="I49" s="363"/>
      <c r="J49" s="363"/>
      <c r="K49" s="230"/>
    </row>
    <row r="50" spans="2:11" s="1" customFormat="1" ht="15" customHeight="1">
      <c r="B50" s="233"/>
      <c r="C50" s="234"/>
      <c r="D50" s="234"/>
      <c r="E50" s="363" t="s">
        <v>490</v>
      </c>
      <c r="F50" s="363"/>
      <c r="G50" s="363"/>
      <c r="H50" s="363"/>
      <c r="I50" s="363"/>
      <c r="J50" s="363"/>
      <c r="K50" s="230"/>
    </row>
    <row r="51" spans="2:11" s="1" customFormat="1" ht="15" customHeight="1">
      <c r="B51" s="233"/>
      <c r="C51" s="234"/>
      <c r="D51" s="363" t="s">
        <v>491</v>
      </c>
      <c r="E51" s="363"/>
      <c r="F51" s="363"/>
      <c r="G51" s="363"/>
      <c r="H51" s="363"/>
      <c r="I51" s="363"/>
      <c r="J51" s="363"/>
      <c r="K51" s="230"/>
    </row>
    <row r="52" spans="2:11" s="1" customFormat="1" ht="25.5" customHeight="1">
      <c r="B52" s="229"/>
      <c r="C52" s="364" t="s">
        <v>492</v>
      </c>
      <c r="D52" s="364"/>
      <c r="E52" s="364"/>
      <c r="F52" s="364"/>
      <c r="G52" s="364"/>
      <c r="H52" s="364"/>
      <c r="I52" s="364"/>
      <c r="J52" s="364"/>
      <c r="K52" s="230"/>
    </row>
    <row r="53" spans="2:11" s="1" customFormat="1" ht="5.25" customHeight="1">
      <c r="B53" s="229"/>
      <c r="C53" s="231"/>
      <c r="D53" s="231"/>
      <c r="E53" s="231"/>
      <c r="F53" s="231"/>
      <c r="G53" s="231"/>
      <c r="H53" s="231"/>
      <c r="I53" s="231"/>
      <c r="J53" s="231"/>
      <c r="K53" s="230"/>
    </row>
    <row r="54" spans="2:11" s="1" customFormat="1" ht="15" customHeight="1">
      <c r="B54" s="229"/>
      <c r="C54" s="363" t="s">
        <v>493</v>
      </c>
      <c r="D54" s="363"/>
      <c r="E54" s="363"/>
      <c r="F54" s="363"/>
      <c r="G54" s="363"/>
      <c r="H54" s="363"/>
      <c r="I54" s="363"/>
      <c r="J54" s="363"/>
      <c r="K54" s="230"/>
    </row>
    <row r="55" spans="2:11" s="1" customFormat="1" ht="15" customHeight="1">
      <c r="B55" s="229"/>
      <c r="C55" s="363" t="s">
        <v>494</v>
      </c>
      <c r="D55" s="363"/>
      <c r="E55" s="363"/>
      <c r="F55" s="363"/>
      <c r="G55" s="363"/>
      <c r="H55" s="363"/>
      <c r="I55" s="363"/>
      <c r="J55" s="363"/>
      <c r="K55" s="230"/>
    </row>
    <row r="56" spans="2:11" s="1" customFormat="1" ht="12.75" customHeight="1">
      <c r="B56" s="229"/>
      <c r="C56" s="232"/>
      <c r="D56" s="232"/>
      <c r="E56" s="232"/>
      <c r="F56" s="232"/>
      <c r="G56" s="232"/>
      <c r="H56" s="232"/>
      <c r="I56" s="232"/>
      <c r="J56" s="232"/>
      <c r="K56" s="230"/>
    </row>
    <row r="57" spans="2:11" s="1" customFormat="1" ht="15" customHeight="1">
      <c r="B57" s="229"/>
      <c r="C57" s="363" t="s">
        <v>495</v>
      </c>
      <c r="D57" s="363"/>
      <c r="E57" s="363"/>
      <c r="F57" s="363"/>
      <c r="G57" s="363"/>
      <c r="H57" s="363"/>
      <c r="I57" s="363"/>
      <c r="J57" s="363"/>
      <c r="K57" s="230"/>
    </row>
    <row r="58" spans="2:11" s="1" customFormat="1" ht="15" customHeight="1">
      <c r="B58" s="229"/>
      <c r="C58" s="234"/>
      <c r="D58" s="363" t="s">
        <v>496</v>
      </c>
      <c r="E58" s="363"/>
      <c r="F58" s="363"/>
      <c r="G58" s="363"/>
      <c r="H58" s="363"/>
      <c r="I58" s="363"/>
      <c r="J58" s="363"/>
      <c r="K58" s="230"/>
    </row>
    <row r="59" spans="2:11" s="1" customFormat="1" ht="15" customHeight="1">
      <c r="B59" s="229"/>
      <c r="C59" s="234"/>
      <c r="D59" s="363" t="s">
        <v>497</v>
      </c>
      <c r="E59" s="363"/>
      <c r="F59" s="363"/>
      <c r="G59" s="363"/>
      <c r="H59" s="363"/>
      <c r="I59" s="363"/>
      <c r="J59" s="363"/>
      <c r="K59" s="230"/>
    </row>
    <row r="60" spans="2:11" s="1" customFormat="1" ht="15" customHeight="1">
      <c r="B60" s="229"/>
      <c r="C60" s="234"/>
      <c r="D60" s="363" t="s">
        <v>498</v>
      </c>
      <c r="E60" s="363"/>
      <c r="F60" s="363"/>
      <c r="G60" s="363"/>
      <c r="H60" s="363"/>
      <c r="I60" s="363"/>
      <c r="J60" s="363"/>
      <c r="K60" s="230"/>
    </row>
    <row r="61" spans="2:11" s="1" customFormat="1" ht="15" customHeight="1">
      <c r="B61" s="229"/>
      <c r="C61" s="234"/>
      <c r="D61" s="363" t="s">
        <v>499</v>
      </c>
      <c r="E61" s="363"/>
      <c r="F61" s="363"/>
      <c r="G61" s="363"/>
      <c r="H61" s="363"/>
      <c r="I61" s="363"/>
      <c r="J61" s="363"/>
      <c r="K61" s="230"/>
    </row>
    <row r="62" spans="2:11" s="1" customFormat="1" ht="15" customHeight="1">
      <c r="B62" s="229"/>
      <c r="C62" s="234"/>
      <c r="D62" s="365" t="s">
        <v>500</v>
      </c>
      <c r="E62" s="365"/>
      <c r="F62" s="365"/>
      <c r="G62" s="365"/>
      <c r="H62" s="365"/>
      <c r="I62" s="365"/>
      <c r="J62" s="365"/>
      <c r="K62" s="230"/>
    </row>
    <row r="63" spans="2:11" s="1" customFormat="1" ht="15" customHeight="1">
      <c r="B63" s="229"/>
      <c r="C63" s="234"/>
      <c r="D63" s="363" t="s">
        <v>501</v>
      </c>
      <c r="E63" s="363"/>
      <c r="F63" s="363"/>
      <c r="G63" s="363"/>
      <c r="H63" s="363"/>
      <c r="I63" s="363"/>
      <c r="J63" s="363"/>
      <c r="K63" s="230"/>
    </row>
    <row r="64" spans="2:11" s="1" customFormat="1" ht="12.75" customHeight="1">
      <c r="B64" s="229"/>
      <c r="C64" s="234"/>
      <c r="D64" s="234"/>
      <c r="E64" s="237"/>
      <c r="F64" s="234"/>
      <c r="G64" s="234"/>
      <c r="H64" s="234"/>
      <c r="I64" s="234"/>
      <c r="J64" s="234"/>
      <c r="K64" s="230"/>
    </row>
    <row r="65" spans="2:11" s="1" customFormat="1" ht="15" customHeight="1">
      <c r="B65" s="229"/>
      <c r="C65" s="234"/>
      <c r="D65" s="363" t="s">
        <v>502</v>
      </c>
      <c r="E65" s="363"/>
      <c r="F65" s="363"/>
      <c r="G65" s="363"/>
      <c r="H65" s="363"/>
      <c r="I65" s="363"/>
      <c r="J65" s="363"/>
      <c r="K65" s="230"/>
    </row>
    <row r="66" spans="2:11" s="1" customFormat="1" ht="15" customHeight="1">
      <c r="B66" s="229"/>
      <c r="C66" s="234"/>
      <c r="D66" s="365" t="s">
        <v>503</v>
      </c>
      <c r="E66" s="365"/>
      <c r="F66" s="365"/>
      <c r="G66" s="365"/>
      <c r="H66" s="365"/>
      <c r="I66" s="365"/>
      <c r="J66" s="365"/>
      <c r="K66" s="230"/>
    </row>
    <row r="67" spans="2:11" s="1" customFormat="1" ht="15" customHeight="1">
      <c r="B67" s="229"/>
      <c r="C67" s="234"/>
      <c r="D67" s="363" t="s">
        <v>504</v>
      </c>
      <c r="E67" s="363"/>
      <c r="F67" s="363"/>
      <c r="G67" s="363"/>
      <c r="H67" s="363"/>
      <c r="I67" s="363"/>
      <c r="J67" s="363"/>
      <c r="K67" s="230"/>
    </row>
    <row r="68" spans="2:11" s="1" customFormat="1" ht="15" customHeight="1">
      <c r="B68" s="229"/>
      <c r="C68" s="234"/>
      <c r="D68" s="363" t="s">
        <v>505</v>
      </c>
      <c r="E68" s="363"/>
      <c r="F68" s="363"/>
      <c r="G68" s="363"/>
      <c r="H68" s="363"/>
      <c r="I68" s="363"/>
      <c r="J68" s="363"/>
      <c r="K68" s="230"/>
    </row>
    <row r="69" spans="2:11" s="1" customFormat="1" ht="15" customHeight="1">
      <c r="B69" s="229"/>
      <c r="C69" s="234"/>
      <c r="D69" s="363" t="s">
        <v>506</v>
      </c>
      <c r="E69" s="363"/>
      <c r="F69" s="363"/>
      <c r="G69" s="363"/>
      <c r="H69" s="363"/>
      <c r="I69" s="363"/>
      <c r="J69" s="363"/>
      <c r="K69" s="230"/>
    </row>
    <row r="70" spans="2:11" s="1" customFormat="1" ht="15" customHeight="1">
      <c r="B70" s="229"/>
      <c r="C70" s="234"/>
      <c r="D70" s="363" t="s">
        <v>507</v>
      </c>
      <c r="E70" s="363"/>
      <c r="F70" s="363"/>
      <c r="G70" s="363"/>
      <c r="H70" s="363"/>
      <c r="I70" s="363"/>
      <c r="J70" s="363"/>
      <c r="K70" s="230"/>
    </row>
    <row r="71" spans="2:11" s="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pans="2:11" s="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s="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pans="2:11" s="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pans="2:11" s="1" customFormat="1" ht="45" customHeight="1">
      <c r="B75" s="246"/>
      <c r="C75" s="358" t="s">
        <v>508</v>
      </c>
      <c r="D75" s="358"/>
      <c r="E75" s="358"/>
      <c r="F75" s="358"/>
      <c r="G75" s="358"/>
      <c r="H75" s="358"/>
      <c r="I75" s="358"/>
      <c r="J75" s="358"/>
      <c r="K75" s="247"/>
    </row>
    <row r="76" spans="2:11" s="1" customFormat="1" ht="17.25" customHeight="1">
      <c r="B76" s="246"/>
      <c r="C76" s="248" t="s">
        <v>509</v>
      </c>
      <c r="D76" s="248"/>
      <c r="E76" s="248"/>
      <c r="F76" s="248" t="s">
        <v>510</v>
      </c>
      <c r="G76" s="249"/>
      <c r="H76" s="248" t="s">
        <v>53</v>
      </c>
      <c r="I76" s="248" t="s">
        <v>56</v>
      </c>
      <c r="J76" s="248" t="s">
        <v>511</v>
      </c>
      <c r="K76" s="247"/>
    </row>
    <row r="77" spans="2:11" s="1" customFormat="1" ht="17.25" customHeight="1">
      <c r="B77" s="246"/>
      <c r="C77" s="250" t="s">
        <v>512</v>
      </c>
      <c r="D77" s="250"/>
      <c r="E77" s="250"/>
      <c r="F77" s="251" t="s">
        <v>513</v>
      </c>
      <c r="G77" s="252"/>
      <c r="H77" s="250"/>
      <c r="I77" s="250"/>
      <c r="J77" s="250" t="s">
        <v>514</v>
      </c>
      <c r="K77" s="247"/>
    </row>
    <row r="78" spans="2:11" s="1" customFormat="1" ht="5.25" customHeight="1">
      <c r="B78" s="246"/>
      <c r="C78" s="253"/>
      <c r="D78" s="253"/>
      <c r="E78" s="253"/>
      <c r="F78" s="253"/>
      <c r="G78" s="254"/>
      <c r="H78" s="253"/>
      <c r="I78" s="253"/>
      <c r="J78" s="253"/>
      <c r="K78" s="247"/>
    </row>
    <row r="79" spans="2:11" s="1" customFormat="1" ht="15" customHeight="1">
      <c r="B79" s="246"/>
      <c r="C79" s="235" t="s">
        <v>52</v>
      </c>
      <c r="D79" s="255"/>
      <c r="E79" s="255"/>
      <c r="F79" s="256" t="s">
        <v>515</v>
      </c>
      <c r="G79" s="257"/>
      <c r="H79" s="235" t="s">
        <v>516</v>
      </c>
      <c r="I79" s="235" t="s">
        <v>517</v>
      </c>
      <c r="J79" s="235">
        <v>20</v>
      </c>
      <c r="K79" s="247"/>
    </row>
    <row r="80" spans="2:11" s="1" customFormat="1" ht="15" customHeight="1">
      <c r="B80" s="246"/>
      <c r="C80" s="235" t="s">
        <v>518</v>
      </c>
      <c r="D80" s="235"/>
      <c r="E80" s="235"/>
      <c r="F80" s="256" t="s">
        <v>515</v>
      </c>
      <c r="G80" s="257"/>
      <c r="H80" s="235" t="s">
        <v>519</v>
      </c>
      <c r="I80" s="235" t="s">
        <v>517</v>
      </c>
      <c r="J80" s="235">
        <v>120</v>
      </c>
      <c r="K80" s="247"/>
    </row>
    <row r="81" spans="2:11" s="1" customFormat="1" ht="15" customHeight="1">
      <c r="B81" s="258"/>
      <c r="C81" s="235" t="s">
        <v>520</v>
      </c>
      <c r="D81" s="235"/>
      <c r="E81" s="235"/>
      <c r="F81" s="256" t="s">
        <v>521</v>
      </c>
      <c r="G81" s="257"/>
      <c r="H81" s="235" t="s">
        <v>522</v>
      </c>
      <c r="I81" s="235" t="s">
        <v>517</v>
      </c>
      <c r="J81" s="235">
        <v>50</v>
      </c>
      <c r="K81" s="247"/>
    </row>
    <row r="82" spans="2:11" s="1" customFormat="1" ht="15" customHeight="1">
      <c r="B82" s="258"/>
      <c r="C82" s="235" t="s">
        <v>523</v>
      </c>
      <c r="D82" s="235"/>
      <c r="E82" s="235"/>
      <c r="F82" s="256" t="s">
        <v>515</v>
      </c>
      <c r="G82" s="257"/>
      <c r="H82" s="235" t="s">
        <v>524</v>
      </c>
      <c r="I82" s="235" t="s">
        <v>525</v>
      </c>
      <c r="J82" s="235"/>
      <c r="K82" s="247"/>
    </row>
    <row r="83" spans="2:11" s="1" customFormat="1" ht="15" customHeight="1">
      <c r="B83" s="258"/>
      <c r="C83" s="259" t="s">
        <v>526</v>
      </c>
      <c r="D83" s="259"/>
      <c r="E83" s="259"/>
      <c r="F83" s="260" t="s">
        <v>521</v>
      </c>
      <c r="G83" s="259"/>
      <c r="H83" s="259" t="s">
        <v>527</v>
      </c>
      <c r="I83" s="259" t="s">
        <v>517</v>
      </c>
      <c r="J83" s="259">
        <v>15</v>
      </c>
      <c r="K83" s="247"/>
    </row>
    <row r="84" spans="2:11" s="1" customFormat="1" ht="15" customHeight="1">
      <c r="B84" s="258"/>
      <c r="C84" s="259" t="s">
        <v>528</v>
      </c>
      <c r="D84" s="259"/>
      <c r="E84" s="259"/>
      <c r="F84" s="260" t="s">
        <v>521</v>
      </c>
      <c r="G84" s="259"/>
      <c r="H84" s="259" t="s">
        <v>529</v>
      </c>
      <c r="I84" s="259" t="s">
        <v>517</v>
      </c>
      <c r="J84" s="259">
        <v>15</v>
      </c>
      <c r="K84" s="247"/>
    </row>
    <row r="85" spans="2:11" s="1" customFormat="1" ht="15" customHeight="1">
      <c r="B85" s="258"/>
      <c r="C85" s="259" t="s">
        <v>530</v>
      </c>
      <c r="D85" s="259"/>
      <c r="E85" s="259"/>
      <c r="F85" s="260" t="s">
        <v>521</v>
      </c>
      <c r="G85" s="259"/>
      <c r="H85" s="259" t="s">
        <v>531</v>
      </c>
      <c r="I85" s="259" t="s">
        <v>517</v>
      </c>
      <c r="J85" s="259">
        <v>20</v>
      </c>
      <c r="K85" s="247"/>
    </row>
    <row r="86" spans="2:11" s="1" customFormat="1" ht="15" customHeight="1">
      <c r="B86" s="258"/>
      <c r="C86" s="259" t="s">
        <v>532</v>
      </c>
      <c r="D86" s="259"/>
      <c r="E86" s="259"/>
      <c r="F86" s="260" t="s">
        <v>521</v>
      </c>
      <c r="G86" s="259"/>
      <c r="H86" s="259" t="s">
        <v>533</v>
      </c>
      <c r="I86" s="259" t="s">
        <v>517</v>
      </c>
      <c r="J86" s="259">
        <v>20</v>
      </c>
      <c r="K86" s="247"/>
    </row>
    <row r="87" spans="2:11" s="1" customFormat="1" ht="15" customHeight="1">
      <c r="B87" s="258"/>
      <c r="C87" s="235" t="s">
        <v>534</v>
      </c>
      <c r="D87" s="235"/>
      <c r="E87" s="235"/>
      <c r="F87" s="256" t="s">
        <v>521</v>
      </c>
      <c r="G87" s="257"/>
      <c r="H87" s="235" t="s">
        <v>535</v>
      </c>
      <c r="I87" s="235" t="s">
        <v>517</v>
      </c>
      <c r="J87" s="235">
        <v>50</v>
      </c>
      <c r="K87" s="247"/>
    </row>
    <row r="88" spans="2:11" s="1" customFormat="1" ht="15" customHeight="1">
      <c r="B88" s="258"/>
      <c r="C88" s="235" t="s">
        <v>536</v>
      </c>
      <c r="D88" s="235"/>
      <c r="E88" s="235"/>
      <c r="F88" s="256" t="s">
        <v>521</v>
      </c>
      <c r="G88" s="257"/>
      <c r="H88" s="235" t="s">
        <v>537</v>
      </c>
      <c r="I88" s="235" t="s">
        <v>517</v>
      </c>
      <c r="J88" s="235">
        <v>20</v>
      </c>
      <c r="K88" s="247"/>
    </row>
    <row r="89" spans="2:11" s="1" customFormat="1" ht="15" customHeight="1">
      <c r="B89" s="258"/>
      <c r="C89" s="235" t="s">
        <v>538</v>
      </c>
      <c r="D89" s="235"/>
      <c r="E89" s="235"/>
      <c r="F89" s="256" t="s">
        <v>521</v>
      </c>
      <c r="G89" s="257"/>
      <c r="H89" s="235" t="s">
        <v>539</v>
      </c>
      <c r="I89" s="235" t="s">
        <v>517</v>
      </c>
      <c r="J89" s="235">
        <v>20</v>
      </c>
      <c r="K89" s="247"/>
    </row>
    <row r="90" spans="2:11" s="1" customFormat="1" ht="15" customHeight="1">
      <c r="B90" s="258"/>
      <c r="C90" s="235" t="s">
        <v>540</v>
      </c>
      <c r="D90" s="235"/>
      <c r="E90" s="235"/>
      <c r="F90" s="256" t="s">
        <v>521</v>
      </c>
      <c r="G90" s="257"/>
      <c r="H90" s="235" t="s">
        <v>541</v>
      </c>
      <c r="I90" s="235" t="s">
        <v>517</v>
      </c>
      <c r="J90" s="235">
        <v>50</v>
      </c>
      <c r="K90" s="247"/>
    </row>
    <row r="91" spans="2:11" s="1" customFormat="1" ht="15" customHeight="1">
      <c r="B91" s="258"/>
      <c r="C91" s="235" t="s">
        <v>542</v>
      </c>
      <c r="D91" s="235"/>
      <c r="E91" s="235"/>
      <c r="F91" s="256" t="s">
        <v>521</v>
      </c>
      <c r="G91" s="257"/>
      <c r="H91" s="235" t="s">
        <v>542</v>
      </c>
      <c r="I91" s="235" t="s">
        <v>517</v>
      </c>
      <c r="J91" s="235">
        <v>50</v>
      </c>
      <c r="K91" s="247"/>
    </row>
    <row r="92" spans="2:11" s="1" customFormat="1" ht="15" customHeight="1">
      <c r="B92" s="258"/>
      <c r="C92" s="235" t="s">
        <v>543</v>
      </c>
      <c r="D92" s="235"/>
      <c r="E92" s="235"/>
      <c r="F92" s="256" t="s">
        <v>521</v>
      </c>
      <c r="G92" s="257"/>
      <c r="H92" s="235" t="s">
        <v>544</v>
      </c>
      <c r="I92" s="235" t="s">
        <v>517</v>
      </c>
      <c r="J92" s="235">
        <v>255</v>
      </c>
      <c r="K92" s="247"/>
    </row>
    <row r="93" spans="2:11" s="1" customFormat="1" ht="15" customHeight="1">
      <c r="B93" s="258"/>
      <c r="C93" s="235" t="s">
        <v>545</v>
      </c>
      <c r="D93" s="235"/>
      <c r="E93" s="235"/>
      <c r="F93" s="256" t="s">
        <v>515</v>
      </c>
      <c r="G93" s="257"/>
      <c r="H93" s="235" t="s">
        <v>546</v>
      </c>
      <c r="I93" s="235" t="s">
        <v>547</v>
      </c>
      <c r="J93" s="235"/>
      <c r="K93" s="247"/>
    </row>
    <row r="94" spans="2:11" s="1" customFormat="1" ht="15" customHeight="1">
      <c r="B94" s="258"/>
      <c r="C94" s="235" t="s">
        <v>548</v>
      </c>
      <c r="D94" s="235"/>
      <c r="E94" s="235"/>
      <c r="F94" s="256" t="s">
        <v>515</v>
      </c>
      <c r="G94" s="257"/>
      <c r="H94" s="235" t="s">
        <v>549</v>
      </c>
      <c r="I94" s="235" t="s">
        <v>550</v>
      </c>
      <c r="J94" s="235"/>
      <c r="K94" s="247"/>
    </row>
    <row r="95" spans="2:11" s="1" customFormat="1" ht="15" customHeight="1">
      <c r="B95" s="258"/>
      <c r="C95" s="235" t="s">
        <v>551</v>
      </c>
      <c r="D95" s="235"/>
      <c r="E95" s="235"/>
      <c r="F95" s="256" t="s">
        <v>515</v>
      </c>
      <c r="G95" s="257"/>
      <c r="H95" s="235" t="s">
        <v>551</v>
      </c>
      <c r="I95" s="235" t="s">
        <v>550</v>
      </c>
      <c r="J95" s="235"/>
      <c r="K95" s="247"/>
    </row>
    <row r="96" spans="2:11" s="1" customFormat="1" ht="15" customHeight="1">
      <c r="B96" s="258"/>
      <c r="C96" s="235" t="s">
        <v>37</v>
      </c>
      <c r="D96" s="235"/>
      <c r="E96" s="235"/>
      <c r="F96" s="256" t="s">
        <v>515</v>
      </c>
      <c r="G96" s="257"/>
      <c r="H96" s="235" t="s">
        <v>552</v>
      </c>
      <c r="I96" s="235" t="s">
        <v>550</v>
      </c>
      <c r="J96" s="235"/>
      <c r="K96" s="247"/>
    </row>
    <row r="97" spans="2:11" s="1" customFormat="1" ht="15" customHeight="1">
      <c r="B97" s="258"/>
      <c r="C97" s="235" t="s">
        <v>47</v>
      </c>
      <c r="D97" s="235"/>
      <c r="E97" s="235"/>
      <c r="F97" s="256" t="s">
        <v>515</v>
      </c>
      <c r="G97" s="257"/>
      <c r="H97" s="235" t="s">
        <v>553</v>
      </c>
      <c r="I97" s="235" t="s">
        <v>550</v>
      </c>
      <c r="J97" s="235"/>
      <c r="K97" s="247"/>
    </row>
    <row r="98" spans="2:11" s="1" customFormat="1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spans="2:11" s="1" customFormat="1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spans="2:11" s="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pans="2:11" s="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pans="2:11" s="1" customFormat="1" ht="45" customHeight="1">
      <c r="B102" s="246"/>
      <c r="C102" s="358" t="s">
        <v>554</v>
      </c>
      <c r="D102" s="358"/>
      <c r="E102" s="358"/>
      <c r="F102" s="358"/>
      <c r="G102" s="358"/>
      <c r="H102" s="358"/>
      <c r="I102" s="358"/>
      <c r="J102" s="358"/>
      <c r="K102" s="247"/>
    </row>
    <row r="103" spans="2:11" s="1" customFormat="1" ht="17.25" customHeight="1">
      <c r="B103" s="246"/>
      <c r="C103" s="248" t="s">
        <v>509</v>
      </c>
      <c r="D103" s="248"/>
      <c r="E103" s="248"/>
      <c r="F103" s="248" t="s">
        <v>510</v>
      </c>
      <c r="G103" s="249"/>
      <c r="H103" s="248" t="s">
        <v>53</v>
      </c>
      <c r="I103" s="248" t="s">
        <v>56</v>
      </c>
      <c r="J103" s="248" t="s">
        <v>511</v>
      </c>
      <c r="K103" s="247"/>
    </row>
    <row r="104" spans="2:11" s="1" customFormat="1" ht="17.25" customHeight="1">
      <c r="B104" s="246"/>
      <c r="C104" s="250" t="s">
        <v>512</v>
      </c>
      <c r="D104" s="250"/>
      <c r="E104" s="250"/>
      <c r="F104" s="251" t="s">
        <v>513</v>
      </c>
      <c r="G104" s="252"/>
      <c r="H104" s="250"/>
      <c r="I104" s="250"/>
      <c r="J104" s="250" t="s">
        <v>514</v>
      </c>
      <c r="K104" s="247"/>
    </row>
    <row r="105" spans="2:11" s="1" customFormat="1" ht="5.25" customHeight="1">
      <c r="B105" s="246"/>
      <c r="C105" s="248"/>
      <c r="D105" s="248"/>
      <c r="E105" s="248"/>
      <c r="F105" s="248"/>
      <c r="G105" s="266"/>
      <c r="H105" s="248"/>
      <c r="I105" s="248"/>
      <c r="J105" s="248"/>
      <c r="K105" s="247"/>
    </row>
    <row r="106" spans="2:11" s="1" customFormat="1" ht="15" customHeight="1">
      <c r="B106" s="246"/>
      <c r="C106" s="235" t="s">
        <v>52</v>
      </c>
      <c r="D106" s="255"/>
      <c r="E106" s="255"/>
      <c r="F106" s="256" t="s">
        <v>515</v>
      </c>
      <c r="G106" s="235"/>
      <c r="H106" s="235" t="s">
        <v>555</v>
      </c>
      <c r="I106" s="235" t="s">
        <v>517</v>
      </c>
      <c r="J106" s="235">
        <v>20</v>
      </c>
      <c r="K106" s="247"/>
    </row>
    <row r="107" spans="2:11" s="1" customFormat="1" ht="15" customHeight="1">
      <c r="B107" s="246"/>
      <c r="C107" s="235" t="s">
        <v>518</v>
      </c>
      <c r="D107" s="235"/>
      <c r="E107" s="235"/>
      <c r="F107" s="256" t="s">
        <v>515</v>
      </c>
      <c r="G107" s="235"/>
      <c r="H107" s="235" t="s">
        <v>555</v>
      </c>
      <c r="I107" s="235" t="s">
        <v>517</v>
      </c>
      <c r="J107" s="235">
        <v>120</v>
      </c>
      <c r="K107" s="247"/>
    </row>
    <row r="108" spans="2:11" s="1" customFormat="1" ht="15" customHeight="1">
      <c r="B108" s="258"/>
      <c r="C108" s="235" t="s">
        <v>520</v>
      </c>
      <c r="D108" s="235"/>
      <c r="E108" s="235"/>
      <c r="F108" s="256" t="s">
        <v>521</v>
      </c>
      <c r="G108" s="235"/>
      <c r="H108" s="235" t="s">
        <v>555</v>
      </c>
      <c r="I108" s="235" t="s">
        <v>517</v>
      </c>
      <c r="J108" s="235">
        <v>50</v>
      </c>
      <c r="K108" s="247"/>
    </row>
    <row r="109" spans="2:11" s="1" customFormat="1" ht="15" customHeight="1">
      <c r="B109" s="258"/>
      <c r="C109" s="235" t="s">
        <v>523</v>
      </c>
      <c r="D109" s="235"/>
      <c r="E109" s="235"/>
      <c r="F109" s="256" t="s">
        <v>515</v>
      </c>
      <c r="G109" s="235"/>
      <c r="H109" s="235" t="s">
        <v>555</v>
      </c>
      <c r="I109" s="235" t="s">
        <v>525</v>
      </c>
      <c r="J109" s="235"/>
      <c r="K109" s="247"/>
    </row>
    <row r="110" spans="2:11" s="1" customFormat="1" ht="15" customHeight="1">
      <c r="B110" s="258"/>
      <c r="C110" s="235" t="s">
        <v>534</v>
      </c>
      <c r="D110" s="235"/>
      <c r="E110" s="235"/>
      <c r="F110" s="256" t="s">
        <v>521</v>
      </c>
      <c r="G110" s="235"/>
      <c r="H110" s="235" t="s">
        <v>555</v>
      </c>
      <c r="I110" s="235" t="s">
        <v>517</v>
      </c>
      <c r="J110" s="235">
        <v>50</v>
      </c>
      <c r="K110" s="247"/>
    </row>
    <row r="111" spans="2:11" s="1" customFormat="1" ht="15" customHeight="1">
      <c r="B111" s="258"/>
      <c r="C111" s="235" t="s">
        <v>542</v>
      </c>
      <c r="D111" s="235"/>
      <c r="E111" s="235"/>
      <c r="F111" s="256" t="s">
        <v>521</v>
      </c>
      <c r="G111" s="235"/>
      <c r="H111" s="235" t="s">
        <v>555</v>
      </c>
      <c r="I111" s="235" t="s">
        <v>517</v>
      </c>
      <c r="J111" s="235">
        <v>50</v>
      </c>
      <c r="K111" s="247"/>
    </row>
    <row r="112" spans="2:11" s="1" customFormat="1" ht="15" customHeight="1">
      <c r="B112" s="258"/>
      <c r="C112" s="235" t="s">
        <v>540</v>
      </c>
      <c r="D112" s="235"/>
      <c r="E112" s="235"/>
      <c r="F112" s="256" t="s">
        <v>521</v>
      </c>
      <c r="G112" s="235"/>
      <c r="H112" s="235" t="s">
        <v>555</v>
      </c>
      <c r="I112" s="235" t="s">
        <v>517</v>
      </c>
      <c r="J112" s="235">
        <v>50</v>
      </c>
      <c r="K112" s="247"/>
    </row>
    <row r="113" spans="2:11" s="1" customFormat="1" ht="15" customHeight="1">
      <c r="B113" s="258"/>
      <c r="C113" s="235" t="s">
        <v>52</v>
      </c>
      <c r="D113" s="235"/>
      <c r="E113" s="235"/>
      <c r="F113" s="256" t="s">
        <v>515</v>
      </c>
      <c r="G113" s="235"/>
      <c r="H113" s="235" t="s">
        <v>556</v>
      </c>
      <c r="I113" s="235" t="s">
        <v>517</v>
      </c>
      <c r="J113" s="235">
        <v>20</v>
      </c>
      <c r="K113" s="247"/>
    </row>
    <row r="114" spans="2:11" s="1" customFormat="1" ht="15" customHeight="1">
      <c r="B114" s="258"/>
      <c r="C114" s="235" t="s">
        <v>557</v>
      </c>
      <c r="D114" s="235"/>
      <c r="E114" s="235"/>
      <c r="F114" s="256" t="s">
        <v>515</v>
      </c>
      <c r="G114" s="235"/>
      <c r="H114" s="235" t="s">
        <v>558</v>
      </c>
      <c r="I114" s="235" t="s">
        <v>517</v>
      </c>
      <c r="J114" s="235">
        <v>120</v>
      </c>
      <c r="K114" s="247"/>
    </row>
    <row r="115" spans="2:11" s="1" customFormat="1" ht="15" customHeight="1">
      <c r="B115" s="258"/>
      <c r="C115" s="235" t="s">
        <v>37</v>
      </c>
      <c r="D115" s="235"/>
      <c r="E115" s="235"/>
      <c r="F115" s="256" t="s">
        <v>515</v>
      </c>
      <c r="G115" s="235"/>
      <c r="H115" s="235" t="s">
        <v>559</v>
      </c>
      <c r="I115" s="235" t="s">
        <v>550</v>
      </c>
      <c r="J115" s="235"/>
      <c r="K115" s="247"/>
    </row>
    <row r="116" spans="2:11" s="1" customFormat="1" ht="15" customHeight="1">
      <c r="B116" s="258"/>
      <c r="C116" s="235" t="s">
        <v>47</v>
      </c>
      <c r="D116" s="235"/>
      <c r="E116" s="235"/>
      <c r="F116" s="256" t="s">
        <v>515</v>
      </c>
      <c r="G116" s="235"/>
      <c r="H116" s="235" t="s">
        <v>560</v>
      </c>
      <c r="I116" s="235" t="s">
        <v>550</v>
      </c>
      <c r="J116" s="235"/>
      <c r="K116" s="247"/>
    </row>
    <row r="117" spans="2:11" s="1" customFormat="1" ht="15" customHeight="1">
      <c r="B117" s="258"/>
      <c r="C117" s="235" t="s">
        <v>56</v>
      </c>
      <c r="D117" s="235"/>
      <c r="E117" s="235"/>
      <c r="F117" s="256" t="s">
        <v>515</v>
      </c>
      <c r="G117" s="235"/>
      <c r="H117" s="235" t="s">
        <v>561</v>
      </c>
      <c r="I117" s="235" t="s">
        <v>562</v>
      </c>
      <c r="J117" s="235"/>
      <c r="K117" s="247"/>
    </row>
    <row r="118" spans="2:11" s="1" customFormat="1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spans="2:11" s="1" customFormat="1" ht="18.75" customHeight="1">
      <c r="B119" s="268"/>
      <c r="C119" s="269"/>
      <c r="D119" s="269"/>
      <c r="E119" s="269"/>
      <c r="F119" s="270"/>
      <c r="G119" s="269"/>
      <c r="H119" s="269"/>
      <c r="I119" s="269"/>
      <c r="J119" s="269"/>
      <c r="K119" s="268"/>
    </row>
    <row r="120" spans="2:11" s="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pans="2:11" s="1" customFormat="1" ht="7.5" customHeight="1">
      <c r="B121" s="271"/>
      <c r="C121" s="272"/>
      <c r="D121" s="272"/>
      <c r="E121" s="272"/>
      <c r="F121" s="272"/>
      <c r="G121" s="272"/>
      <c r="H121" s="272"/>
      <c r="I121" s="272"/>
      <c r="J121" s="272"/>
      <c r="K121" s="273"/>
    </row>
    <row r="122" spans="2:11" s="1" customFormat="1" ht="45" customHeight="1">
      <c r="B122" s="274"/>
      <c r="C122" s="359" t="s">
        <v>563</v>
      </c>
      <c r="D122" s="359"/>
      <c r="E122" s="359"/>
      <c r="F122" s="359"/>
      <c r="G122" s="359"/>
      <c r="H122" s="359"/>
      <c r="I122" s="359"/>
      <c r="J122" s="359"/>
      <c r="K122" s="275"/>
    </row>
    <row r="123" spans="2:11" s="1" customFormat="1" ht="17.25" customHeight="1">
      <c r="B123" s="276"/>
      <c r="C123" s="248" t="s">
        <v>509</v>
      </c>
      <c r="D123" s="248"/>
      <c r="E123" s="248"/>
      <c r="F123" s="248" t="s">
        <v>510</v>
      </c>
      <c r="G123" s="249"/>
      <c r="H123" s="248" t="s">
        <v>53</v>
      </c>
      <c r="I123" s="248" t="s">
        <v>56</v>
      </c>
      <c r="J123" s="248" t="s">
        <v>511</v>
      </c>
      <c r="K123" s="277"/>
    </row>
    <row r="124" spans="2:11" s="1" customFormat="1" ht="17.25" customHeight="1">
      <c r="B124" s="276"/>
      <c r="C124" s="250" t="s">
        <v>512</v>
      </c>
      <c r="D124" s="250"/>
      <c r="E124" s="250"/>
      <c r="F124" s="251" t="s">
        <v>513</v>
      </c>
      <c r="G124" s="252"/>
      <c r="H124" s="250"/>
      <c r="I124" s="250"/>
      <c r="J124" s="250" t="s">
        <v>514</v>
      </c>
      <c r="K124" s="277"/>
    </row>
    <row r="125" spans="2:11" s="1" customFormat="1" ht="5.25" customHeight="1">
      <c r="B125" s="278"/>
      <c r="C125" s="253"/>
      <c r="D125" s="253"/>
      <c r="E125" s="253"/>
      <c r="F125" s="253"/>
      <c r="G125" s="279"/>
      <c r="H125" s="253"/>
      <c r="I125" s="253"/>
      <c r="J125" s="253"/>
      <c r="K125" s="280"/>
    </row>
    <row r="126" spans="2:11" s="1" customFormat="1" ht="15" customHeight="1">
      <c r="B126" s="278"/>
      <c r="C126" s="235" t="s">
        <v>518</v>
      </c>
      <c r="D126" s="255"/>
      <c r="E126" s="255"/>
      <c r="F126" s="256" t="s">
        <v>515</v>
      </c>
      <c r="G126" s="235"/>
      <c r="H126" s="235" t="s">
        <v>555</v>
      </c>
      <c r="I126" s="235" t="s">
        <v>517</v>
      </c>
      <c r="J126" s="235">
        <v>120</v>
      </c>
      <c r="K126" s="281"/>
    </row>
    <row r="127" spans="2:11" s="1" customFormat="1" ht="15" customHeight="1">
      <c r="B127" s="278"/>
      <c r="C127" s="235" t="s">
        <v>564</v>
      </c>
      <c r="D127" s="235"/>
      <c r="E127" s="235"/>
      <c r="F127" s="256" t="s">
        <v>515</v>
      </c>
      <c r="G127" s="235"/>
      <c r="H127" s="235" t="s">
        <v>565</v>
      </c>
      <c r="I127" s="235" t="s">
        <v>517</v>
      </c>
      <c r="J127" s="235" t="s">
        <v>566</v>
      </c>
      <c r="K127" s="281"/>
    </row>
    <row r="128" spans="2:11" s="1" customFormat="1" ht="15" customHeight="1">
      <c r="B128" s="278"/>
      <c r="C128" s="235" t="s">
        <v>91</v>
      </c>
      <c r="D128" s="235"/>
      <c r="E128" s="235"/>
      <c r="F128" s="256" t="s">
        <v>515</v>
      </c>
      <c r="G128" s="235"/>
      <c r="H128" s="235" t="s">
        <v>567</v>
      </c>
      <c r="I128" s="235" t="s">
        <v>517</v>
      </c>
      <c r="J128" s="235" t="s">
        <v>566</v>
      </c>
      <c r="K128" s="281"/>
    </row>
    <row r="129" spans="2:11" s="1" customFormat="1" ht="15" customHeight="1">
      <c r="B129" s="278"/>
      <c r="C129" s="235" t="s">
        <v>526</v>
      </c>
      <c r="D129" s="235"/>
      <c r="E129" s="235"/>
      <c r="F129" s="256" t="s">
        <v>521</v>
      </c>
      <c r="G129" s="235"/>
      <c r="H129" s="235" t="s">
        <v>527</v>
      </c>
      <c r="I129" s="235" t="s">
        <v>517</v>
      </c>
      <c r="J129" s="235">
        <v>15</v>
      </c>
      <c r="K129" s="281"/>
    </row>
    <row r="130" spans="2:11" s="1" customFormat="1" ht="15" customHeight="1">
      <c r="B130" s="278"/>
      <c r="C130" s="259" t="s">
        <v>528</v>
      </c>
      <c r="D130" s="259"/>
      <c r="E130" s="259"/>
      <c r="F130" s="260" t="s">
        <v>521</v>
      </c>
      <c r="G130" s="259"/>
      <c r="H130" s="259" t="s">
        <v>529</v>
      </c>
      <c r="I130" s="259" t="s">
        <v>517</v>
      </c>
      <c r="J130" s="259">
        <v>15</v>
      </c>
      <c r="K130" s="281"/>
    </row>
    <row r="131" spans="2:11" s="1" customFormat="1" ht="15" customHeight="1">
      <c r="B131" s="278"/>
      <c r="C131" s="259" t="s">
        <v>530</v>
      </c>
      <c r="D131" s="259"/>
      <c r="E131" s="259"/>
      <c r="F131" s="260" t="s">
        <v>521</v>
      </c>
      <c r="G131" s="259"/>
      <c r="H131" s="259" t="s">
        <v>531</v>
      </c>
      <c r="I131" s="259" t="s">
        <v>517</v>
      </c>
      <c r="J131" s="259">
        <v>20</v>
      </c>
      <c r="K131" s="281"/>
    </row>
    <row r="132" spans="2:11" s="1" customFormat="1" ht="15" customHeight="1">
      <c r="B132" s="278"/>
      <c r="C132" s="259" t="s">
        <v>532</v>
      </c>
      <c r="D132" s="259"/>
      <c r="E132" s="259"/>
      <c r="F132" s="260" t="s">
        <v>521</v>
      </c>
      <c r="G132" s="259"/>
      <c r="H132" s="259" t="s">
        <v>533</v>
      </c>
      <c r="I132" s="259" t="s">
        <v>517</v>
      </c>
      <c r="J132" s="259">
        <v>20</v>
      </c>
      <c r="K132" s="281"/>
    </row>
    <row r="133" spans="2:11" s="1" customFormat="1" ht="15" customHeight="1">
      <c r="B133" s="278"/>
      <c r="C133" s="235" t="s">
        <v>520</v>
      </c>
      <c r="D133" s="235"/>
      <c r="E133" s="235"/>
      <c r="F133" s="256" t="s">
        <v>521</v>
      </c>
      <c r="G133" s="235"/>
      <c r="H133" s="235" t="s">
        <v>555</v>
      </c>
      <c r="I133" s="235" t="s">
        <v>517</v>
      </c>
      <c r="J133" s="235">
        <v>50</v>
      </c>
      <c r="K133" s="281"/>
    </row>
    <row r="134" spans="2:11" s="1" customFormat="1" ht="15" customHeight="1">
      <c r="B134" s="278"/>
      <c r="C134" s="235" t="s">
        <v>534</v>
      </c>
      <c r="D134" s="235"/>
      <c r="E134" s="235"/>
      <c r="F134" s="256" t="s">
        <v>521</v>
      </c>
      <c r="G134" s="235"/>
      <c r="H134" s="235" t="s">
        <v>555</v>
      </c>
      <c r="I134" s="235" t="s">
        <v>517</v>
      </c>
      <c r="J134" s="235">
        <v>50</v>
      </c>
      <c r="K134" s="281"/>
    </row>
    <row r="135" spans="2:11" s="1" customFormat="1" ht="15" customHeight="1">
      <c r="B135" s="278"/>
      <c r="C135" s="235" t="s">
        <v>540</v>
      </c>
      <c r="D135" s="235"/>
      <c r="E135" s="235"/>
      <c r="F135" s="256" t="s">
        <v>521</v>
      </c>
      <c r="G135" s="235"/>
      <c r="H135" s="235" t="s">
        <v>555</v>
      </c>
      <c r="I135" s="235" t="s">
        <v>517</v>
      </c>
      <c r="J135" s="235">
        <v>50</v>
      </c>
      <c r="K135" s="281"/>
    </row>
    <row r="136" spans="2:11" s="1" customFormat="1" ht="15" customHeight="1">
      <c r="B136" s="278"/>
      <c r="C136" s="235" t="s">
        <v>542</v>
      </c>
      <c r="D136" s="235"/>
      <c r="E136" s="235"/>
      <c r="F136" s="256" t="s">
        <v>521</v>
      </c>
      <c r="G136" s="235"/>
      <c r="H136" s="235" t="s">
        <v>555</v>
      </c>
      <c r="I136" s="235" t="s">
        <v>517</v>
      </c>
      <c r="J136" s="235">
        <v>50</v>
      </c>
      <c r="K136" s="281"/>
    </row>
    <row r="137" spans="2:11" s="1" customFormat="1" ht="15" customHeight="1">
      <c r="B137" s="278"/>
      <c r="C137" s="235" t="s">
        <v>543</v>
      </c>
      <c r="D137" s="235"/>
      <c r="E137" s="235"/>
      <c r="F137" s="256" t="s">
        <v>521</v>
      </c>
      <c r="G137" s="235"/>
      <c r="H137" s="235" t="s">
        <v>568</v>
      </c>
      <c r="I137" s="235" t="s">
        <v>517</v>
      </c>
      <c r="J137" s="235">
        <v>255</v>
      </c>
      <c r="K137" s="281"/>
    </row>
    <row r="138" spans="2:11" s="1" customFormat="1" ht="15" customHeight="1">
      <c r="B138" s="278"/>
      <c r="C138" s="235" t="s">
        <v>545</v>
      </c>
      <c r="D138" s="235"/>
      <c r="E138" s="235"/>
      <c r="F138" s="256" t="s">
        <v>515</v>
      </c>
      <c r="G138" s="235"/>
      <c r="H138" s="235" t="s">
        <v>569</v>
      </c>
      <c r="I138" s="235" t="s">
        <v>547</v>
      </c>
      <c r="J138" s="235"/>
      <c r="K138" s="281"/>
    </row>
    <row r="139" spans="2:11" s="1" customFormat="1" ht="15" customHeight="1">
      <c r="B139" s="278"/>
      <c r="C139" s="235" t="s">
        <v>548</v>
      </c>
      <c r="D139" s="235"/>
      <c r="E139" s="235"/>
      <c r="F139" s="256" t="s">
        <v>515</v>
      </c>
      <c r="G139" s="235"/>
      <c r="H139" s="235" t="s">
        <v>570</v>
      </c>
      <c r="I139" s="235" t="s">
        <v>550</v>
      </c>
      <c r="J139" s="235"/>
      <c r="K139" s="281"/>
    </row>
    <row r="140" spans="2:11" s="1" customFormat="1" ht="15" customHeight="1">
      <c r="B140" s="278"/>
      <c r="C140" s="235" t="s">
        <v>551</v>
      </c>
      <c r="D140" s="235"/>
      <c r="E140" s="235"/>
      <c r="F140" s="256" t="s">
        <v>515</v>
      </c>
      <c r="G140" s="235"/>
      <c r="H140" s="235" t="s">
        <v>551</v>
      </c>
      <c r="I140" s="235" t="s">
        <v>550</v>
      </c>
      <c r="J140" s="235"/>
      <c r="K140" s="281"/>
    </row>
    <row r="141" spans="2:11" s="1" customFormat="1" ht="15" customHeight="1">
      <c r="B141" s="278"/>
      <c r="C141" s="235" t="s">
        <v>37</v>
      </c>
      <c r="D141" s="235"/>
      <c r="E141" s="235"/>
      <c r="F141" s="256" t="s">
        <v>515</v>
      </c>
      <c r="G141" s="235"/>
      <c r="H141" s="235" t="s">
        <v>571</v>
      </c>
      <c r="I141" s="235" t="s">
        <v>550</v>
      </c>
      <c r="J141" s="235"/>
      <c r="K141" s="281"/>
    </row>
    <row r="142" spans="2:11" s="1" customFormat="1" ht="15" customHeight="1">
      <c r="B142" s="278"/>
      <c r="C142" s="235" t="s">
        <v>572</v>
      </c>
      <c r="D142" s="235"/>
      <c r="E142" s="235"/>
      <c r="F142" s="256" t="s">
        <v>515</v>
      </c>
      <c r="G142" s="235"/>
      <c r="H142" s="235" t="s">
        <v>573</v>
      </c>
      <c r="I142" s="235" t="s">
        <v>550</v>
      </c>
      <c r="J142" s="235"/>
      <c r="K142" s="281"/>
    </row>
    <row r="143" spans="2:11" s="1" customFormat="1" ht="15" customHeight="1">
      <c r="B143" s="282"/>
      <c r="C143" s="283"/>
      <c r="D143" s="283"/>
      <c r="E143" s="283"/>
      <c r="F143" s="283"/>
      <c r="G143" s="283"/>
      <c r="H143" s="283"/>
      <c r="I143" s="283"/>
      <c r="J143" s="283"/>
      <c r="K143" s="284"/>
    </row>
    <row r="144" spans="2:11" s="1" customFormat="1" ht="18.75" customHeight="1">
      <c r="B144" s="269"/>
      <c r="C144" s="269"/>
      <c r="D144" s="269"/>
      <c r="E144" s="269"/>
      <c r="F144" s="270"/>
      <c r="G144" s="269"/>
      <c r="H144" s="269"/>
      <c r="I144" s="269"/>
      <c r="J144" s="269"/>
      <c r="K144" s="269"/>
    </row>
    <row r="145" spans="2:11" s="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pans="2:11" s="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pans="2:11" s="1" customFormat="1" ht="45" customHeight="1">
      <c r="B147" s="246"/>
      <c r="C147" s="358" t="s">
        <v>574</v>
      </c>
      <c r="D147" s="358"/>
      <c r="E147" s="358"/>
      <c r="F147" s="358"/>
      <c r="G147" s="358"/>
      <c r="H147" s="358"/>
      <c r="I147" s="358"/>
      <c r="J147" s="358"/>
      <c r="K147" s="247"/>
    </row>
    <row r="148" spans="2:11" s="1" customFormat="1" ht="17.25" customHeight="1">
      <c r="B148" s="246"/>
      <c r="C148" s="248" t="s">
        <v>509</v>
      </c>
      <c r="D148" s="248"/>
      <c r="E148" s="248"/>
      <c r="F148" s="248" t="s">
        <v>510</v>
      </c>
      <c r="G148" s="249"/>
      <c r="H148" s="248" t="s">
        <v>53</v>
      </c>
      <c r="I148" s="248" t="s">
        <v>56</v>
      </c>
      <c r="J148" s="248" t="s">
        <v>511</v>
      </c>
      <c r="K148" s="247"/>
    </row>
    <row r="149" spans="2:11" s="1" customFormat="1" ht="17.25" customHeight="1">
      <c r="B149" s="246"/>
      <c r="C149" s="250" t="s">
        <v>512</v>
      </c>
      <c r="D149" s="250"/>
      <c r="E149" s="250"/>
      <c r="F149" s="251" t="s">
        <v>513</v>
      </c>
      <c r="G149" s="252"/>
      <c r="H149" s="250"/>
      <c r="I149" s="250"/>
      <c r="J149" s="250" t="s">
        <v>514</v>
      </c>
      <c r="K149" s="247"/>
    </row>
    <row r="150" spans="2:11" s="1" customFormat="1" ht="5.25" customHeight="1">
      <c r="B150" s="258"/>
      <c r="C150" s="253"/>
      <c r="D150" s="253"/>
      <c r="E150" s="253"/>
      <c r="F150" s="253"/>
      <c r="G150" s="254"/>
      <c r="H150" s="253"/>
      <c r="I150" s="253"/>
      <c r="J150" s="253"/>
      <c r="K150" s="281"/>
    </row>
    <row r="151" spans="2:11" s="1" customFormat="1" ht="15" customHeight="1">
      <c r="B151" s="258"/>
      <c r="C151" s="285" t="s">
        <v>518</v>
      </c>
      <c r="D151" s="235"/>
      <c r="E151" s="235"/>
      <c r="F151" s="286" t="s">
        <v>515</v>
      </c>
      <c r="G151" s="235"/>
      <c r="H151" s="285" t="s">
        <v>555</v>
      </c>
      <c r="I151" s="285" t="s">
        <v>517</v>
      </c>
      <c r="J151" s="285">
        <v>120</v>
      </c>
      <c r="K151" s="281"/>
    </row>
    <row r="152" spans="2:11" s="1" customFormat="1" ht="15" customHeight="1">
      <c r="B152" s="258"/>
      <c r="C152" s="285" t="s">
        <v>564</v>
      </c>
      <c r="D152" s="235"/>
      <c r="E152" s="235"/>
      <c r="F152" s="286" t="s">
        <v>515</v>
      </c>
      <c r="G152" s="235"/>
      <c r="H152" s="285" t="s">
        <v>575</v>
      </c>
      <c r="I152" s="285" t="s">
        <v>517</v>
      </c>
      <c r="J152" s="285" t="s">
        <v>566</v>
      </c>
      <c r="K152" s="281"/>
    </row>
    <row r="153" spans="2:11" s="1" customFormat="1" ht="15" customHeight="1">
      <c r="B153" s="258"/>
      <c r="C153" s="285" t="s">
        <v>91</v>
      </c>
      <c r="D153" s="235"/>
      <c r="E153" s="235"/>
      <c r="F153" s="286" t="s">
        <v>515</v>
      </c>
      <c r="G153" s="235"/>
      <c r="H153" s="285" t="s">
        <v>576</v>
      </c>
      <c r="I153" s="285" t="s">
        <v>517</v>
      </c>
      <c r="J153" s="285" t="s">
        <v>566</v>
      </c>
      <c r="K153" s="281"/>
    </row>
    <row r="154" spans="2:11" s="1" customFormat="1" ht="15" customHeight="1">
      <c r="B154" s="258"/>
      <c r="C154" s="285" t="s">
        <v>520</v>
      </c>
      <c r="D154" s="235"/>
      <c r="E154" s="235"/>
      <c r="F154" s="286" t="s">
        <v>521</v>
      </c>
      <c r="G154" s="235"/>
      <c r="H154" s="285" t="s">
        <v>555</v>
      </c>
      <c r="I154" s="285" t="s">
        <v>517</v>
      </c>
      <c r="J154" s="285">
        <v>50</v>
      </c>
      <c r="K154" s="281"/>
    </row>
    <row r="155" spans="2:11" s="1" customFormat="1" ht="15" customHeight="1">
      <c r="B155" s="258"/>
      <c r="C155" s="285" t="s">
        <v>523</v>
      </c>
      <c r="D155" s="235"/>
      <c r="E155" s="235"/>
      <c r="F155" s="286" t="s">
        <v>515</v>
      </c>
      <c r="G155" s="235"/>
      <c r="H155" s="285" t="s">
        <v>555</v>
      </c>
      <c r="I155" s="285" t="s">
        <v>525</v>
      </c>
      <c r="J155" s="285"/>
      <c r="K155" s="281"/>
    </row>
    <row r="156" spans="2:11" s="1" customFormat="1" ht="15" customHeight="1">
      <c r="B156" s="258"/>
      <c r="C156" s="285" t="s">
        <v>534</v>
      </c>
      <c r="D156" s="235"/>
      <c r="E156" s="235"/>
      <c r="F156" s="286" t="s">
        <v>521</v>
      </c>
      <c r="G156" s="235"/>
      <c r="H156" s="285" t="s">
        <v>555</v>
      </c>
      <c r="I156" s="285" t="s">
        <v>517</v>
      </c>
      <c r="J156" s="285">
        <v>50</v>
      </c>
      <c r="K156" s="281"/>
    </row>
    <row r="157" spans="2:11" s="1" customFormat="1" ht="15" customHeight="1">
      <c r="B157" s="258"/>
      <c r="C157" s="285" t="s">
        <v>542</v>
      </c>
      <c r="D157" s="235"/>
      <c r="E157" s="235"/>
      <c r="F157" s="286" t="s">
        <v>521</v>
      </c>
      <c r="G157" s="235"/>
      <c r="H157" s="285" t="s">
        <v>555</v>
      </c>
      <c r="I157" s="285" t="s">
        <v>517</v>
      </c>
      <c r="J157" s="285">
        <v>50</v>
      </c>
      <c r="K157" s="281"/>
    </row>
    <row r="158" spans="2:11" s="1" customFormat="1" ht="15" customHeight="1">
      <c r="B158" s="258"/>
      <c r="C158" s="285" t="s">
        <v>540</v>
      </c>
      <c r="D158" s="235"/>
      <c r="E158" s="235"/>
      <c r="F158" s="286" t="s">
        <v>521</v>
      </c>
      <c r="G158" s="235"/>
      <c r="H158" s="285" t="s">
        <v>555</v>
      </c>
      <c r="I158" s="285" t="s">
        <v>517</v>
      </c>
      <c r="J158" s="285">
        <v>50</v>
      </c>
      <c r="K158" s="281"/>
    </row>
    <row r="159" spans="2:11" s="1" customFormat="1" ht="15" customHeight="1">
      <c r="B159" s="258"/>
      <c r="C159" s="285" t="s">
        <v>113</v>
      </c>
      <c r="D159" s="235"/>
      <c r="E159" s="235"/>
      <c r="F159" s="286" t="s">
        <v>515</v>
      </c>
      <c r="G159" s="235"/>
      <c r="H159" s="285" t="s">
        <v>577</v>
      </c>
      <c r="I159" s="285" t="s">
        <v>517</v>
      </c>
      <c r="J159" s="285" t="s">
        <v>578</v>
      </c>
      <c r="K159" s="281"/>
    </row>
    <row r="160" spans="2:11" s="1" customFormat="1" ht="15" customHeight="1">
      <c r="B160" s="258"/>
      <c r="C160" s="285" t="s">
        <v>579</v>
      </c>
      <c r="D160" s="235"/>
      <c r="E160" s="235"/>
      <c r="F160" s="286" t="s">
        <v>515</v>
      </c>
      <c r="G160" s="235"/>
      <c r="H160" s="285" t="s">
        <v>580</v>
      </c>
      <c r="I160" s="285" t="s">
        <v>550</v>
      </c>
      <c r="J160" s="285"/>
      <c r="K160" s="281"/>
    </row>
    <row r="161" spans="2:11" s="1" customFormat="1" ht="15" customHeight="1">
      <c r="B161" s="287"/>
      <c r="C161" s="267"/>
      <c r="D161" s="267"/>
      <c r="E161" s="267"/>
      <c r="F161" s="267"/>
      <c r="G161" s="267"/>
      <c r="H161" s="267"/>
      <c r="I161" s="267"/>
      <c r="J161" s="267"/>
      <c r="K161" s="288"/>
    </row>
    <row r="162" spans="2:11" s="1" customFormat="1" ht="18.75" customHeight="1">
      <c r="B162" s="269"/>
      <c r="C162" s="279"/>
      <c r="D162" s="279"/>
      <c r="E162" s="279"/>
      <c r="F162" s="289"/>
      <c r="G162" s="279"/>
      <c r="H162" s="279"/>
      <c r="I162" s="279"/>
      <c r="J162" s="279"/>
      <c r="K162" s="269"/>
    </row>
    <row r="163" spans="2:11" s="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pans="2:11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pans="2:11" s="1" customFormat="1" ht="45" customHeight="1">
      <c r="B165" s="227"/>
      <c r="C165" s="359" t="s">
        <v>581</v>
      </c>
      <c r="D165" s="359"/>
      <c r="E165" s="359"/>
      <c r="F165" s="359"/>
      <c r="G165" s="359"/>
      <c r="H165" s="359"/>
      <c r="I165" s="359"/>
      <c r="J165" s="359"/>
      <c r="K165" s="228"/>
    </row>
    <row r="166" spans="2:11" s="1" customFormat="1" ht="17.25" customHeight="1">
      <c r="B166" s="227"/>
      <c r="C166" s="248" t="s">
        <v>509</v>
      </c>
      <c r="D166" s="248"/>
      <c r="E166" s="248"/>
      <c r="F166" s="248" t="s">
        <v>510</v>
      </c>
      <c r="G166" s="290"/>
      <c r="H166" s="291" t="s">
        <v>53</v>
      </c>
      <c r="I166" s="291" t="s">
        <v>56</v>
      </c>
      <c r="J166" s="248" t="s">
        <v>511</v>
      </c>
      <c r="K166" s="228"/>
    </row>
    <row r="167" spans="2:11" s="1" customFormat="1" ht="17.25" customHeight="1">
      <c r="B167" s="229"/>
      <c r="C167" s="250" t="s">
        <v>512</v>
      </c>
      <c r="D167" s="250"/>
      <c r="E167" s="250"/>
      <c r="F167" s="251" t="s">
        <v>513</v>
      </c>
      <c r="G167" s="292"/>
      <c r="H167" s="293"/>
      <c r="I167" s="293"/>
      <c r="J167" s="250" t="s">
        <v>514</v>
      </c>
      <c r="K167" s="230"/>
    </row>
    <row r="168" spans="2:11" s="1" customFormat="1" ht="5.25" customHeight="1">
      <c r="B168" s="258"/>
      <c r="C168" s="253"/>
      <c r="D168" s="253"/>
      <c r="E168" s="253"/>
      <c r="F168" s="253"/>
      <c r="G168" s="254"/>
      <c r="H168" s="253"/>
      <c r="I168" s="253"/>
      <c r="J168" s="253"/>
      <c r="K168" s="281"/>
    </row>
    <row r="169" spans="2:11" s="1" customFormat="1" ht="15" customHeight="1">
      <c r="B169" s="258"/>
      <c r="C169" s="235" t="s">
        <v>518</v>
      </c>
      <c r="D169" s="235"/>
      <c r="E169" s="235"/>
      <c r="F169" s="256" t="s">
        <v>515</v>
      </c>
      <c r="G169" s="235"/>
      <c r="H169" s="235" t="s">
        <v>555</v>
      </c>
      <c r="I169" s="235" t="s">
        <v>517</v>
      </c>
      <c r="J169" s="235">
        <v>120</v>
      </c>
      <c r="K169" s="281"/>
    </row>
    <row r="170" spans="2:11" s="1" customFormat="1" ht="15" customHeight="1">
      <c r="B170" s="258"/>
      <c r="C170" s="235" t="s">
        <v>564</v>
      </c>
      <c r="D170" s="235"/>
      <c r="E170" s="235"/>
      <c r="F170" s="256" t="s">
        <v>515</v>
      </c>
      <c r="G170" s="235"/>
      <c r="H170" s="235" t="s">
        <v>565</v>
      </c>
      <c r="I170" s="235" t="s">
        <v>517</v>
      </c>
      <c r="J170" s="235" t="s">
        <v>566</v>
      </c>
      <c r="K170" s="281"/>
    </row>
    <row r="171" spans="2:11" s="1" customFormat="1" ht="15" customHeight="1">
      <c r="B171" s="258"/>
      <c r="C171" s="235" t="s">
        <v>91</v>
      </c>
      <c r="D171" s="235"/>
      <c r="E171" s="235"/>
      <c r="F171" s="256" t="s">
        <v>515</v>
      </c>
      <c r="G171" s="235"/>
      <c r="H171" s="235" t="s">
        <v>582</v>
      </c>
      <c r="I171" s="235" t="s">
        <v>517</v>
      </c>
      <c r="J171" s="235" t="s">
        <v>566</v>
      </c>
      <c r="K171" s="281"/>
    </row>
    <row r="172" spans="2:11" s="1" customFormat="1" ht="15" customHeight="1">
      <c r="B172" s="258"/>
      <c r="C172" s="235" t="s">
        <v>520</v>
      </c>
      <c r="D172" s="235"/>
      <c r="E172" s="235"/>
      <c r="F172" s="256" t="s">
        <v>521</v>
      </c>
      <c r="G172" s="235"/>
      <c r="H172" s="235" t="s">
        <v>582</v>
      </c>
      <c r="I172" s="235" t="s">
        <v>517</v>
      </c>
      <c r="J172" s="235">
        <v>50</v>
      </c>
      <c r="K172" s="281"/>
    </row>
    <row r="173" spans="2:11" s="1" customFormat="1" ht="15" customHeight="1">
      <c r="B173" s="258"/>
      <c r="C173" s="235" t="s">
        <v>523</v>
      </c>
      <c r="D173" s="235"/>
      <c r="E173" s="235"/>
      <c r="F173" s="256" t="s">
        <v>515</v>
      </c>
      <c r="G173" s="235"/>
      <c r="H173" s="235" t="s">
        <v>582</v>
      </c>
      <c r="I173" s="235" t="s">
        <v>525</v>
      </c>
      <c r="J173" s="235"/>
      <c r="K173" s="281"/>
    </row>
    <row r="174" spans="2:11" s="1" customFormat="1" ht="15" customHeight="1">
      <c r="B174" s="258"/>
      <c r="C174" s="235" t="s">
        <v>534</v>
      </c>
      <c r="D174" s="235"/>
      <c r="E174" s="235"/>
      <c r="F174" s="256" t="s">
        <v>521</v>
      </c>
      <c r="G174" s="235"/>
      <c r="H174" s="235" t="s">
        <v>582</v>
      </c>
      <c r="I174" s="235" t="s">
        <v>517</v>
      </c>
      <c r="J174" s="235">
        <v>50</v>
      </c>
      <c r="K174" s="281"/>
    </row>
    <row r="175" spans="2:11" s="1" customFormat="1" ht="15" customHeight="1">
      <c r="B175" s="258"/>
      <c r="C175" s="235" t="s">
        <v>542</v>
      </c>
      <c r="D175" s="235"/>
      <c r="E175" s="235"/>
      <c r="F175" s="256" t="s">
        <v>521</v>
      </c>
      <c r="G175" s="235"/>
      <c r="H175" s="235" t="s">
        <v>582</v>
      </c>
      <c r="I175" s="235" t="s">
        <v>517</v>
      </c>
      <c r="J175" s="235">
        <v>50</v>
      </c>
      <c r="K175" s="281"/>
    </row>
    <row r="176" spans="2:11" s="1" customFormat="1" ht="15" customHeight="1">
      <c r="B176" s="258"/>
      <c r="C176" s="235" t="s">
        <v>540</v>
      </c>
      <c r="D176" s="235"/>
      <c r="E176" s="235"/>
      <c r="F176" s="256" t="s">
        <v>521</v>
      </c>
      <c r="G176" s="235"/>
      <c r="H176" s="235" t="s">
        <v>582</v>
      </c>
      <c r="I176" s="235" t="s">
        <v>517</v>
      </c>
      <c r="J176" s="235">
        <v>50</v>
      </c>
      <c r="K176" s="281"/>
    </row>
    <row r="177" spans="2:11" s="1" customFormat="1" ht="15" customHeight="1">
      <c r="B177" s="258"/>
      <c r="C177" s="235" t="s">
        <v>120</v>
      </c>
      <c r="D177" s="235"/>
      <c r="E177" s="235"/>
      <c r="F177" s="256" t="s">
        <v>515</v>
      </c>
      <c r="G177" s="235"/>
      <c r="H177" s="235" t="s">
        <v>583</v>
      </c>
      <c r="I177" s="235" t="s">
        <v>584</v>
      </c>
      <c r="J177" s="235"/>
      <c r="K177" s="281"/>
    </row>
    <row r="178" spans="2:11" s="1" customFormat="1" ht="15" customHeight="1">
      <c r="B178" s="258"/>
      <c r="C178" s="235" t="s">
        <v>56</v>
      </c>
      <c r="D178" s="235"/>
      <c r="E178" s="235"/>
      <c r="F178" s="256" t="s">
        <v>515</v>
      </c>
      <c r="G178" s="235"/>
      <c r="H178" s="235" t="s">
        <v>585</v>
      </c>
      <c r="I178" s="235" t="s">
        <v>586</v>
      </c>
      <c r="J178" s="235">
        <v>1</v>
      </c>
      <c r="K178" s="281"/>
    </row>
    <row r="179" spans="2:11" s="1" customFormat="1" ht="15" customHeight="1">
      <c r="B179" s="258"/>
      <c r="C179" s="235" t="s">
        <v>52</v>
      </c>
      <c r="D179" s="235"/>
      <c r="E179" s="235"/>
      <c r="F179" s="256" t="s">
        <v>515</v>
      </c>
      <c r="G179" s="235"/>
      <c r="H179" s="235" t="s">
        <v>587</v>
      </c>
      <c r="I179" s="235" t="s">
        <v>517</v>
      </c>
      <c r="J179" s="235">
        <v>20</v>
      </c>
      <c r="K179" s="281"/>
    </row>
    <row r="180" spans="2:11" s="1" customFormat="1" ht="15" customHeight="1">
      <c r="B180" s="258"/>
      <c r="C180" s="235" t="s">
        <v>53</v>
      </c>
      <c r="D180" s="235"/>
      <c r="E180" s="235"/>
      <c r="F180" s="256" t="s">
        <v>515</v>
      </c>
      <c r="G180" s="235"/>
      <c r="H180" s="235" t="s">
        <v>588</v>
      </c>
      <c r="I180" s="235" t="s">
        <v>517</v>
      </c>
      <c r="J180" s="235">
        <v>255</v>
      </c>
      <c r="K180" s="281"/>
    </row>
    <row r="181" spans="2:11" s="1" customFormat="1" ht="15" customHeight="1">
      <c r="B181" s="258"/>
      <c r="C181" s="235" t="s">
        <v>121</v>
      </c>
      <c r="D181" s="235"/>
      <c r="E181" s="235"/>
      <c r="F181" s="256" t="s">
        <v>515</v>
      </c>
      <c r="G181" s="235"/>
      <c r="H181" s="235" t="s">
        <v>479</v>
      </c>
      <c r="I181" s="235" t="s">
        <v>517</v>
      </c>
      <c r="J181" s="235">
        <v>10</v>
      </c>
      <c r="K181" s="281"/>
    </row>
    <row r="182" spans="2:11" s="1" customFormat="1" ht="15" customHeight="1">
      <c r="B182" s="258"/>
      <c r="C182" s="235" t="s">
        <v>122</v>
      </c>
      <c r="D182" s="235"/>
      <c r="E182" s="235"/>
      <c r="F182" s="256" t="s">
        <v>515</v>
      </c>
      <c r="G182" s="235"/>
      <c r="H182" s="235" t="s">
        <v>589</v>
      </c>
      <c r="I182" s="235" t="s">
        <v>550</v>
      </c>
      <c r="J182" s="235"/>
      <c r="K182" s="281"/>
    </row>
    <row r="183" spans="2:11" s="1" customFormat="1" ht="15" customHeight="1">
      <c r="B183" s="258"/>
      <c r="C183" s="235" t="s">
        <v>590</v>
      </c>
      <c r="D183" s="235"/>
      <c r="E183" s="235"/>
      <c r="F183" s="256" t="s">
        <v>515</v>
      </c>
      <c r="G183" s="235"/>
      <c r="H183" s="235" t="s">
        <v>591</v>
      </c>
      <c r="I183" s="235" t="s">
        <v>550</v>
      </c>
      <c r="J183" s="235"/>
      <c r="K183" s="281"/>
    </row>
    <row r="184" spans="2:11" s="1" customFormat="1" ht="15" customHeight="1">
      <c r="B184" s="258"/>
      <c r="C184" s="235" t="s">
        <v>579</v>
      </c>
      <c r="D184" s="235"/>
      <c r="E184" s="235"/>
      <c r="F184" s="256" t="s">
        <v>515</v>
      </c>
      <c r="G184" s="235"/>
      <c r="H184" s="235" t="s">
        <v>592</v>
      </c>
      <c r="I184" s="235" t="s">
        <v>550</v>
      </c>
      <c r="J184" s="235"/>
      <c r="K184" s="281"/>
    </row>
    <row r="185" spans="2:11" s="1" customFormat="1" ht="15" customHeight="1">
      <c r="B185" s="258"/>
      <c r="C185" s="235" t="s">
        <v>124</v>
      </c>
      <c r="D185" s="235"/>
      <c r="E185" s="235"/>
      <c r="F185" s="256" t="s">
        <v>521</v>
      </c>
      <c r="G185" s="235"/>
      <c r="H185" s="235" t="s">
        <v>593</v>
      </c>
      <c r="I185" s="235" t="s">
        <v>517</v>
      </c>
      <c r="J185" s="235">
        <v>50</v>
      </c>
      <c r="K185" s="281"/>
    </row>
    <row r="186" spans="2:11" s="1" customFormat="1" ht="15" customHeight="1">
      <c r="B186" s="258"/>
      <c r="C186" s="235" t="s">
        <v>594</v>
      </c>
      <c r="D186" s="235"/>
      <c r="E186" s="235"/>
      <c r="F186" s="256" t="s">
        <v>521</v>
      </c>
      <c r="G186" s="235"/>
      <c r="H186" s="235" t="s">
        <v>595</v>
      </c>
      <c r="I186" s="235" t="s">
        <v>596</v>
      </c>
      <c r="J186" s="235"/>
      <c r="K186" s="281"/>
    </row>
    <row r="187" spans="2:11" s="1" customFormat="1" ht="15" customHeight="1">
      <c r="B187" s="258"/>
      <c r="C187" s="235" t="s">
        <v>597</v>
      </c>
      <c r="D187" s="235"/>
      <c r="E187" s="235"/>
      <c r="F187" s="256" t="s">
        <v>521</v>
      </c>
      <c r="G187" s="235"/>
      <c r="H187" s="235" t="s">
        <v>598</v>
      </c>
      <c r="I187" s="235" t="s">
        <v>596</v>
      </c>
      <c r="J187" s="235"/>
      <c r="K187" s="281"/>
    </row>
    <row r="188" spans="2:11" s="1" customFormat="1" ht="15" customHeight="1">
      <c r="B188" s="258"/>
      <c r="C188" s="235" t="s">
        <v>599</v>
      </c>
      <c r="D188" s="235"/>
      <c r="E188" s="235"/>
      <c r="F188" s="256" t="s">
        <v>521</v>
      </c>
      <c r="G188" s="235"/>
      <c r="H188" s="235" t="s">
        <v>600</v>
      </c>
      <c r="I188" s="235" t="s">
        <v>596</v>
      </c>
      <c r="J188" s="235"/>
      <c r="K188" s="281"/>
    </row>
    <row r="189" spans="2:11" s="1" customFormat="1" ht="15" customHeight="1">
      <c r="B189" s="258"/>
      <c r="C189" s="294" t="s">
        <v>601</v>
      </c>
      <c r="D189" s="235"/>
      <c r="E189" s="235"/>
      <c r="F189" s="256" t="s">
        <v>521</v>
      </c>
      <c r="G189" s="235"/>
      <c r="H189" s="235" t="s">
        <v>602</v>
      </c>
      <c r="I189" s="235" t="s">
        <v>603</v>
      </c>
      <c r="J189" s="295" t="s">
        <v>604</v>
      </c>
      <c r="K189" s="281"/>
    </row>
    <row r="190" spans="2:11" s="1" customFormat="1" ht="15" customHeight="1">
      <c r="B190" s="258"/>
      <c r="C190" s="294" t="s">
        <v>41</v>
      </c>
      <c r="D190" s="235"/>
      <c r="E190" s="235"/>
      <c r="F190" s="256" t="s">
        <v>515</v>
      </c>
      <c r="G190" s="235"/>
      <c r="H190" s="232" t="s">
        <v>605</v>
      </c>
      <c r="I190" s="235" t="s">
        <v>606</v>
      </c>
      <c r="J190" s="235"/>
      <c r="K190" s="281"/>
    </row>
    <row r="191" spans="2:11" s="1" customFormat="1" ht="15" customHeight="1">
      <c r="B191" s="258"/>
      <c r="C191" s="294" t="s">
        <v>607</v>
      </c>
      <c r="D191" s="235"/>
      <c r="E191" s="235"/>
      <c r="F191" s="256" t="s">
        <v>515</v>
      </c>
      <c r="G191" s="235"/>
      <c r="H191" s="235" t="s">
        <v>608</v>
      </c>
      <c r="I191" s="235" t="s">
        <v>550</v>
      </c>
      <c r="J191" s="235"/>
      <c r="K191" s="281"/>
    </row>
    <row r="192" spans="2:11" s="1" customFormat="1" ht="15" customHeight="1">
      <c r="B192" s="258"/>
      <c r="C192" s="294" t="s">
        <v>609</v>
      </c>
      <c r="D192" s="235"/>
      <c r="E192" s="235"/>
      <c r="F192" s="256" t="s">
        <v>515</v>
      </c>
      <c r="G192" s="235"/>
      <c r="H192" s="235" t="s">
        <v>610</v>
      </c>
      <c r="I192" s="235" t="s">
        <v>550</v>
      </c>
      <c r="J192" s="235"/>
      <c r="K192" s="281"/>
    </row>
    <row r="193" spans="2:11" s="1" customFormat="1" ht="15" customHeight="1">
      <c r="B193" s="258"/>
      <c r="C193" s="294" t="s">
        <v>611</v>
      </c>
      <c r="D193" s="235"/>
      <c r="E193" s="235"/>
      <c r="F193" s="256" t="s">
        <v>521</v>
      </c>
      <c r="G193" s="235"/>
      <c r="H193" s="235" t="s">
        <v>612</v>
      </c>
      <c r="I193" s="235" t="s">
        <v>550</v>
      </c>
      <c r="J193" s="235"/>
      <c r="K193" s="281"/>
    </row>
    <row r="194" spans="2:11" s="1" customFormat="1" ht="15" customHeight="1">
      <c r="B194" s="287"/>
      <c r="C194" s="296"/>
      <c r="D194" s="267"/>
      <c r="E194" s="267"/>
      <c r="F194" s="267"/>
      <c r="G194" s="267"/>
      <c r="H194" s="267"/>
      <c r="I194" s="267"/>
      <c r="J194" s="267"/>
      <c r="K194" s="288"/>
    </row>
    <row r="195" spans="2:11" s="1" customFormat="1" ht="18.75" customHeight="1">
      <c r="B195" s="269"/>
      <c r="C195" s="279"/>
      <c r="D195" s="279"/>
      <c r="E195" s="279"/>
      <c r="F195" s="289"/>
      <c r="G195" s="279"/>
      <c r="H195" s="279"/>
      <c r="I195" s="279"/>
      <c r="J195" s="279"/>
      <c r="K195" s="269"/>
    </row>
    <row r="196" spans="2:11" s="1" customFormat="1" ht="18.75" customHeight="1">
      <c r="B196" s="269"/>
      <c r="C196" s="279"/>
      <c r="D196" s="279"/>
      <c r="E196" s="279"/>
      <c r="F196" s="289"/>
      <c r="G196" s="279"/>
      <c r="H196" s="279"/>
      <c r="I196" s="279"/>
      <c r="J196" s="279"/>
      <c r="K196" s="269"/>
    </row>
    <row r="197" spans="2:11" s="1" customFormat="1" ht="18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</row>
    <row r="198" spans="2:11" s="1" customFormat="1" ht="13.5">
      <c r="B198" s="224"/>
      <c r="C198" s="225"/>
      <c r="D198" s="225"/>
      <c r="E198" s="225"/>
      <c r="F198" s="225"/>
      <c r="G198" s="225"/>
      <c r="H198" s="225"/>
      <c r="I198" s="225"/>
      <c r="J198" s="225"/>
      <c r="K198" s="226"/>
    </row>
    <row r="199" spans="2:11" s="1" customFormat="1" ht="21">
      <c r="B199" s="227"/>
      <c r="C199" s="359" t="s">
        <v>613</v>
      </c>
      <c r="D199" s="359"/>
      <c r="E199" s="359"/>
      <c r="F199" s="359"/>
      <c r="G199" s="359"/>
      <c r="H199" s="359"/>
      <c r="I199" s="359"/>
      <c r="J199" s="359"/>
      <c r="K199" s="228"/>
    </row>
    <row r="200" spans="2:11" s="1" customFormat="1" ht="25.5" customHeight="1">
      <c r="B200" s="227"/>
      <c r="C200" s="297" t="s">
        <v>614</v>
      </c>
      <c r="D200" s="297"/>
      <c r="E200" s="297"/>
      <c r="F200" s="297" t="s">
        <v>615</v>
      </c>
      <c r="G200" s="298"/>
      <c r="H200" s="360" t="s">
        <v>616</v>
      </c>
      <c r="I200" s="360"/>
      <c r="J200" s="360"/>
      <c r="K200" s="228"/>
    </row>
    <row r="201" spans="2:11" s="1" customFormat="1" ht="5.25" customHeight="1">
      <c r="B201" s="258"/>
      <c r="C201" s="253"/>
      <c r="D201" s="253"/>
      <c r="E201" s="253"/>
      <c r="F201" s="253"/>
      <c r="G201" s="279"/>
      <c r="H201" s="253"/>
      <c r="I201" s="253"/>
      <c r="J201" s="253"/>
      <c r="K201" s="281"/>
    </row>
    <row r="202" spans="2:11" s="1" customFormat="1" ht="15" customHeight="1">
      <c r="B202" s="258"/>
      <c r="C202" s="235" t="s">
        <v>606</v>
      </c>
      <c r="D202" s="235"/>
      <c r="E202" s="235"/>
      <c r="F202" s="256" t="s">
        <v>42</v>
      </c>
      <c r="G202" s="235"/>
      <c r="H202" s="361" t="s">
        <v>617</v>
      </c>
      <c r="I202" s="361"/>
      <c r="J202" s="361"/>
      <c r="K202" s="281"/>
    </row>
    <row r="203" spans="2:11" s="1" customFormat="1" ht="15" customHeight="1">
      <c r="B203" s="258"/>
      <c r="C203" s="235"/>
      <c r="D203" s="235"/>
      <c r="E203" s="235"/>
      <c r="F203" s="256" t="s">
        <v>43</v>
      </c>
      <c r="G203" s="235"/>
      <c r="H203" s="361" t="s">
        <v>618</v>
      </c>
      <c r="I203" s="361"/>
      <c r="J203" s="361"/>
      <c r="K203" s="281"/>
    </row>
    <row r="204" spans="2:11" s="1" customFormat="1" ht="15" customHeight="1">
      <c r="B204" s="258"/>
      <c r="C204" s="235"/>
      <c r="D204" s="235"/>
      <c r="E204" s="235"/>
      <c r="F204" s="256" t="s">
        <v>46</v>
      </c>
      <c r="G204" s="235"/>
      <c r="H204" s="361" t="s">
        <v>619</v>
      </c>
      <c r="I204" s="361"/>
      <c r="J204" s="361"/>
      <c r="K204" s="281"/>
    </row>
    <row r="205" spans="2:11" s="1" customFormat="1" ht="15" customHeight="1">
      <c r="B205" s="258"/>
      <c r="C205" s="235"/>
      <c r="D205" s="235"/>
      <c r="E205" s="235"/>
      <c r="F205" s="256" t="s">
        <v>44</v>
      </c>
      <c r="G205" s="235"/>
      <c r="H205" s="361" t="s">
        <v>620</v>
      </c>
      <c r="I205" s="361"/>
      <c r="J205" s="361"/>
      <c r="K205" s="281"/>
    </row>
    <row r="206" spans="2:11" s="1" customFormat="1" ht="15" customHeight="1">
      <c r="B206" s="258"/>
      <c r="C206" s="235"/>
      <c r="D206" s="235"/>
      <c r="E206" s="235"/>
      <c r="F206" s="256" t="s">
        <v>45</v>
      </c>
      <c r="G206" s="235"/>
      <c r="H206" s="361" t="s">
        <v>621</v>
      </c>
      <c r="I206" s="361"/>
      <c r="J206" s="361"/>
      <c r="K206" s="281"/>
    </row>
    <row r="207" spans="2:11" s="1" customFormat="1" ht="15" customHeight="1">
      <c r="B207" s="258"/>
      <c r="C207" s="235"/>
      <c r="D207" s="235"/>
      <c r="E207" s="235"/>
      <c r="F207" s="256"/>
      <c r="G207" s="235"/>
      <c r="H207" s="235"/>
      <c r="I207" s="235"/>
      <c r="J207" s="235"/>
      <c r="K207" s="281"/>
    </row>
    <row r="208" spans="2:11" s="1" customFormat="1" ht="15" customHeight="1">
      <c r="B208" s="258"/>
      <c r="C208" s="235" t="s">
        <v>562</v>
      </c>
      <c r="D208" s="235"/>
      <c r="E208" s="235"/>
      <c r="F208" s="256" t="s">
        <v>78</v>
      </c>
      <c r="G208" s="235"/>
      <c r="H208" s="361" t="s">
        <v>622</v>
      </c>
      <c r="I208" s="361"/>
      <c r="J208" s="361"/>
      <c r="K208" s="281"/>
    </row>
    <row r="209" spans="2:11" s="1" customFormat="1" ht="15" customHeight="1">
      <c r="B209" s="258"/>
      <c r="C209" s="235"/>
      <c r="D209" s="235"/>
      <c r="E209" s="235"/>
      <c r="F209" s="256" t="s">
        <v>460</v>
      </c>
      <c r="G209" s="235"/>
      <c r="H209" s="361" t="s">
        <v>461</v>
      </c>
      <c r="I209" s="361"/>
      <c r="J209" s="361"/>
      <c r="K209" s="281"/>
    </row>
    <row r="210" spans="2:11" s="1" customFormat="1" ht="15" customHeight="1">
      <c r="B210" s="258"/>
      <c r="C210" s="235"/>
      <c r="D210" s="235"/>
      <c r="E210" s="235"/>
      <c r="F210" s="256" t="s">
        <v>458</v>
      </c>
      <c r="G210" s="235"/>
      <c r="H210" s="361" t="s">
        <v>623</v>
      </c>
      <c r="I210" s="361"/>
      <c r="J210" s="361"/>
      <c r="K210" s="281"/>
    </row>
    <row r="211" spans="2:11" s="1" customFormat="1" ht="15" customHeight="1">
      <c r="B211" s="299"/>
      <c r="C211" s="235"/>
      <c r="D211" s="235"/>
      <c r="E211" s="235"/>
      <c r="F211" s="256" t="s">
        <v>105</v>
      </c>
      <c r="G211" s="294"/>
      <c r="H211" s="362" t="s">
        <v>106</v>
      </c>
      <c r="I211" s="362"/>
      <c r="J211" s="362"/>
      <c r="K211" s="300"/>
    </row>
    <row r="212" spans="2:11" s="1" customFormat="1" ht="15" customHeight="1">
      <c r="B212" s="299"/>
      <c r="C212" s="235"/>
      <c r="D212" s="235"/>
      <c r="E212" s="235"/>
      <c r="F212" s="256" t="s">
        <v>462</v>
      </c>
      <c r="G212" s="294"/>
      <c r="H212" s="362" t="s">
        <v>432</v>
      </c>
      <c r="I212" s="362"/>
      <c r="J212" s="362"/>
      <c r="K212" s="300"/>
    </row>
    <row r="213" spans="2:11" s="1" customFormat="1" ht="15" customHeight="1">
      <c r="B213" s="299"/>
      <c r="C213" s="235"/>
      <c r="D213" s="235"/>
      <c r="E213" s="235"/>
      <c r="F213" s="256"/>
      <c r="G213" s="294"/>
      <c r="H213" s="285"/>
      <c r="I213" s="285"/>
      <c r="J213" s="285"/>
      <c r="K213" s="300"/>
    </row>
    <row r="214" spans="2:11" s="1" customFormat="1" ht="15" customHeight="1">
      <c r="B214" s="299"/>
      <c r="C214" s="235" t="s">
        <v>586</v>
      </c>
      <c r="D214" s="235"/>
      <c r="E214" s="235"/>
      <c r="F214" s="256">
        <v>1</v>
      </c>
      <c r="G214" s="294"/>
      <c r="H214" s="362" t="s">
        <v>624</v>
      </c>
      <c r="I214" s="362"/>
      <c r="J214" s="362"/>
      <c r="K214" s="300"/>
    </row>
    <row r="215" spans="2:11" s="1" customFormat="1" ht="15" customHeight="1">
      <c r="B215" s="299"/>
      <c r="C215" s="235"/>
      <c r="D215" s="235"/>
      <c r="E215" s="235"/>
      <c r="F215" s="256">
        <v>2</v>
      </c>
      <c r="G215" s="294"/>
      <c r="H215" s="362" t="s">
        <v>625</v>
      </c>
      <c r="I215" s="362"/>
      <c r="J215" s="362"/>
      <c r="K215" s="300"/>
    </row>
    <row r="216" spans="2:11" s="1" customFormat="1" ht="15" customHeight="1">
      <c r="B216" s="299"/>
      <c r="C216" s="235"/>
      <c r="D216" s="235"/>
      <c r="E216" s="235"/>
      <c r="F216" s="256">
        <v>3</v>
      </c>
      <c r="G216" s="294"/>
      <c r="H216" s="362" t="s">
        <v>626</v>
      </c>
      <c r="I216" s="362"/>
      <c r="J216" s="362"/>
      <c r="K216" s="300"/>
    </row>
    <row r="217" spans="2:11" s="1" customFormat="1" ht="15" customHeight="1">
      <c r="B217" s="299"/>
      <c r="C217" s="235"/>
      <c r="D217" s="235"/>
      <c r="E217" s="235"/>
      <c r="F217" s="256">
        <v>4</v>
      </c>
      <c r="G217" s="294"/>
      <c r="H217" s="362" t="s">
        <v>627</v>
      </c>
      <c r="I217" s="362"/>
      <c r="J217" s="362"/>
      <c r="K217" s="300"/>
    </row>
    <row r="218" spans="2:11" s="1" customFormat="1" ht="12.75" customHeight="1">
      <c r="B218" s="301"/>
      <c r="C218" s="302"/>
      <c r="D218" s="302"/>
      <c r="E218" s="302"/>
      <c r="F218" s="302"/>
      <c r="G218" s="302"/>
      <c r="H218" s="302"/>
      <c r="I218" s="302"/>
      <c r="J218" s="302"/>
      <c r="K218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SO-01 - Založení LBK 198</vt:lpstr>
      <vt:lpstr>SO-02 - Založení LBK 201</vt:lpstr>
      <vt:lpstr>SO-03.1 - Péče dokončovac...</vt:lpstr>
      <vt:lpstr>SO-03.2 - Péče rozvojová ...</vt:lpstr>
      <vt:lpstr>SO-04.1 - Péče dokončovac...</vt:lpstr>
      <vt:lpstr>SO-04.2 - Péče rozvojová ...</vt:lpstr>
      <vt:lpstr>VON - Vedlejší a ostatní ...</vt:lpstr>
      <vt:lpstr>Pokyny pro vyplnění</vt:lpstr>
      <vt:lpstr>'Rekapitulace stavby'!Názvy_tisku</vt:lpstr>
      <vt:lpstr>'SO-01 - Založení LBK 198'!Názvy_tisku</vt:lpstr>
      <vt:lpstr>'SO-02 - Založení LBK 201'!Názvy_tisku</vt:lpstr>
      <vt:lpstr>'SO-03.1 - Péče dokončovac...'!Názvy_tisku</vt:lpstr>
      <vt:lpstr>'SO-03.2 - Péče rozvojová ...'!Názvy_tisku</vt:lpstr>
      <vt:lpstr>'SO-04.1 - Péče dokončovac...'!Názvy_tisku</vt:lpstr>
      <vt:lpstr>'SO-04.2 - Péče rozvojová ...'!Názvy_tisku</vt:lpstr>
      <vt:lpstr>'VON - Vedlejší a ostatní ...'!Názvy_tisku</vt:lpstr>
      <vt:lpstr>'Pokyny pro vyplnění'!Oblast_tisku</vt:lpstr>
      <vt:lpstr>'Rekapitulace stavby'!Oblast_tisku</vt:lpstr>
      <vt:lpstr>'SO-01 - Založení LBK 198'!Oblast_tisku</vt:lpstr>
      <vt:lpstr>'SO-02 - Založení LBK 201'!Oblast_tisku</vt:lpstr>
      <vt:lpstr>'SO-03.1 - Péče dokončovac...'!Oblast_tisku</vt:lpstr>
      <vt:lpstr>'SO-03.2 - Péče rozvojová ...'!Oblast_tisku</vt:lpstr>
      <vt:lpstr>'SO-04.1 - Péče dokončovac...'!Oblast_tisku</vt:lpstr>
      <vt:lpstr>'SO-04.2 - Péče rozvojová 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2022-07-12T11:41:52Z</dcterms:created>
  <dcterms:modified xsi:type="dcterms:W3CDTF">2022-07-12T11:43:35Z</dcterms:modified>
</cp:coreProperties>
</file>